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8130" tabRatio="338" activeTab="1"/>
  </bookViews>
  <sheets>
    <sheet name="-" sheetId="1" r:id="rId1"/>
    <sheet name="+" sheetId="2" r:id="rId2"/>
  </sheets>
  <definedNames>
    <definedName name="_xlnm.Print_Area" localSheetId="1">'+'!$A$1:$BL$46</definedName>
  </definedNames>
  <calcPr fullCalcOnLoad="1"/>
</workbook>
</file>

<file path=xl/sharedStrings.xml><?xml version="1.0" encoding="utf-8"?>
<sst xmlns="http://schemas.openxmlformats.org/spreadsheetml/2006/main" count="377" uniqueCount="232">
  <si>
    <t>№</t>
  </si>
  <si>
    <t>Название дисциплины</t>
  </si>
  <si>
    <t>Форма промежуточной аттестации</t>
  </si>
  <si>
    <t>Распределение по курсам и семестрам</t>
  </si>
  <si>
    <t>Коды компетенций</t>
  </si>
  <si>
    <t>Всего на дисциплину</t>
  </si>
  <si>
    <t>в часах</t>
  </si>
  <si>
    <t>1 курс</t>
  </si>
  <si>
    <t>2 курс</t>
  </si>
  <si>
    <t>Экз</t>
  </si>
  <si>
    <t>Диф. зачет</t>
  </si>
  <si>
    <t>Зачет</t>
  </si>
  <si>
    <t>Курсовые работы</t>
  </si>
  <si>
    <t>Всего в семестре</t>
  </si>
  <si>
    <t>Сам. работа</t>
  </si>
  <si>
    <t>Лекций</t>
  </si>
  <si>
    <t>Лабораторных</t>
  </si>
  <si>
    <t>Практических</t>
  </si>
  <si>
    <t>сем</t>
  </si>
  <si>
    <t>нед</t>
  </si>
  <si>
    <t>Семестр</t>
  </si>
  <si>
    <t>ЗЕТ</t>
  </si>
  <si>
    <t>всего часов</t>
  </si>
  <si>
    <t>Часов в семестре</t>
  </si>
  <si>
    <t>зачетных единиц</t>
  </si>
  <si>
    <t>ИТОГО</t>
  </si>
  <si>
    <t xml:space="preserve">Учебных часов в неделю </t>
  </si>
  <si>
    <t xml:space="preserve">Количество экзаменов </t>
  </si>
  <si>
    <t xml:space="preserve">Количество дифференцированных зачетов </t>
  </si>
  <si>
    <t xml:space="preserve">Количество зачетов </t>
  </si>
  <si>
    <t>Количество курсовых работ (проектов)</t>
  </si>
  <si>
    <t>Н.Г. Баженова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</si>
  <si>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</si>
  <si>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</si>
  <si>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</si>
  <si>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</si>
  <si>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</si>
  <si>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</si>
  <si>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</si>
  <si>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</si>
  <si>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</si>
  <si>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</si>
  <si>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</si>
  <si>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</si>
  <si>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Экзаменационная сессия</t>
  </si>
  <si>
    <t>Учебная практика</t>
  </si>
  <si>
    <t>Производственная практика</t>
  </si>
  <si>
    <t>Каникулы</t>
  </si>
  <si>
    <t>Курс</t>
  </si>
  <si>
    <t>Э - экзаменационная сессия</t>
  </si>
  <si>
    <t>III. Сводные данные по бюджету времени (в неделях)</t>
  </si>
  <si>
    <t xml:space="preserve">Теоретическое </t>
  </si>
  <si>
    <t xml:space="preserve">Экзаменационные </t>
  </si>
  <si>
    <t>Всего:</t>
  </si>
  <si>
    <t>обучение</t>
  </si>
  <si>
    <t>практики</t>
  </si>
  <si>
    <t>аттестация</t>
  </si>
  <si>
    <t>недель</t>
  </si>
  <si>
    <t>Итого:</t>
  </si>
  <si>
    <t>Название практики</t>
  </si>
  <si>
    <t>Сем.</t>
  </si>
  <si>
    <t>Нед.</t>
  </si>
  <si>
    <t xml:space="preserve">  </t>
  </si>
  <si>
    <t>"Приамурский государственный университет имени Шолом-Алейхема"</t>
  </si>
  <si>
    <t>Контрольная работа</t>
  </si>
  <si>
    <t>Блок 1. Дисциплины (модули)</t>
  </si>
  <si>
    <t>1.1. Базовая часть</t>
  </si>
  <si>
    <t>1.1.1.</t>
  </si>
  <si>
    <t>1.1.2.</t>
  </si>
  <si>
    <t>1.1.3.</t>
  </si>
  <si>
    <t>1.1.4.</t>
  </si>
  <si>
    <t>1.1.5.</t>
  </si>
  <si>
    <t>Всего часов</t>
  </si>
  <si>
    <t>1.2. Вариативная часть</t>
  </si>
  <si>
    <t>ИТОГО Блок 1:</t>
  </si>
  <si>
    <t>2.1. Вариативная часть</t>
  </si>
  <si>
    <t>2.1.1.</t>
  </si>
  <si>
    <t>2.1.2.</t>
  </si>
  <si>
    <t>2.1.3.</t>
  </si>
  <si>
    <t>ИТОГО Блок 2:</t>
  </si>
  <si>
    <t>Блок 3. Государственная итоговая аттестация</t>
  </si>
  <si>
    <t>ИТОГО Блок 3:</t>
  </si>
  <si>
    <t xml:space="preserve">                                                       </t>
  </si>
  <si>
    <t>код</t>
  </si>
  <si>
    <t>направленность</t>
  </si>
  <si>
    <t>1.2.1. Вариативная часть</t>
  </si>
  <si>
    <t>1.2.1.1.</t>
  </si>
  <si>
    <t>1.2.2.2.</t>
  </si>
  <si>
    <t>1.2.1.2.</t>
  </si>
  <si>
    <t>1.2.2. Дисциплины по выбору обучающихся</t>
  </si>
  <si>
    <t>1.2.2.1.</t>
  </si>
  <si>
    <t>1.2.2.3.</t>
  </si>
  <si>
    <t>1.2.2.4.</t>
  </si>
  <si>
    <t>%</t>
  </si>
  <si>
    <t>Количество контрольных работ</t>
  </si>
  <si>
    <t>Аудиторных часов и ЗЕТ в году</t>
  </si>
  <si>
    <t>VII. Государственная итоговая</t>
  </si>
  <si>
    <t>по направлению подготовки</t>
  </si>
  <si>
    <t>1.1.6.</t>
  </si>
  <si>
    <t>1.2.1.3.</t>
  </si>
  <si>
    <t>1.2.1.4.</t>
  </si>
  <si>
    <t>1.2.1.5.</t>
  </si>
  <si>
    <t>1.2.1.6.</t>
  </si>
  <si>
    <t>1.2.1.7.</t>
  </si>
  <si>
    <t>1.2.1.8.</t>
  </si>
  <si>
    <t>1.2.1.9.</t>
  </si>
  <si>
    <t>1.2.1.10.</t>
  </si>
  <si>
    <t>Квалификация - магистр</t>
  </si>
  <si>
    <t>Блок 2. Практики, в том числе научно-исследовательская работа</t>
  </si>
  <si>
    <t>3.1.</t>
  </si>
  <si>
    <t>(зачетных единиц по ФГОС ВО    6-9)</t>
  </si>
  <si>
    <t>(указывается в соответствии с ФГОС ВО)</t>
  </si>
  <si>
    <t>программа магистратуры</t>
  </si>
  <si>
    <r>
      <t xml:space="preserve">Форма обучения </t>
    </r>
    <r>
      <rPr>
        <u val="single"/>
        <sz val="12"/>
        <rFont val="Times New Roman"/>
        <family val="1"/>
      </rPr>
      <t>заочная</t>
    </r>
  </si>
  <si>
    <t>Теория и практика принятия управленческих решений</t>
  </si>
  <si>
    <t>Современные механизмы противодействия коррупции</t>
  </si>
  <si>
    <t>Карьерная политика личности/ Аудитменеджмент</t>
  </si>
  <si>
    <t>2.1.4.</t>
  </si>
  <si>
    <t>Э</t>
  </si>
  <si>
    <t>П</t>
  </si>
  <si>
    <t>Г</t>
  </si>
  <si>
    <t>3+3</t>
  </si>
  <si>
    <t>3 курс</t>
  </si>
  <si>
    <t>Работа в команде и командообразование</t>
  </si>
  <si>
    <t>УЧЕБНЫЙ ПЛАН</t>
  </si>
  <si>
    <t>наименование  направления</t>
  </si>
  <si>
    <t>Н</t>
  </si>
  <si>
    <t>Пр</t>
  </si>
  <si>
    <t>У</t>
  </si>
  <si>
    <t>II. Календарный учебный график</t>
  </si>
  <si>
    <t>контактная работа обучающихся с преподавателем (Аудиторные)</t>
  </si>
  <si>
    <t>Ф.1</t>
  </si>
  <si>
    <t>Факультативы</t>
  </si>
  <si>
    <t>зет</t>
  </si>
  <si>
    <t>Ректор университета</t>
  </si>
  <si>
    <t>Проректор по УР</t>
  </si>
  <si>
    <t>Е.О. Клинская</t>
  </si>
  <si>
    <t>Декан факультета</t>
  </si>
  <si>
    <t xml:space="preserve">Зав. кафедрой </t>
  </si>
  <si>
    <t xml:space="preserve">Начальник УМУ </t>
  </si>
  <si>
    <t>Л.М. Изосимова</t>
  </si>
  <si>
    <t>Учебные</t>
  </si>
  <si>
    <t>Производственные</t>
  </si>
  <si>
    <t>38.04.03_________</t>
  </si>
  <si>
    <t>Управление персоналом</t>
  </si>
  <si>
    <t>(зачетных единиц по ФГОС ВО    60)</t>
  </si>
  <si>
    <t>(зачетных единиц по ФГОС ВО   21-33)</t>
  </si>
  <si>
    <t>(зачетных единиц по ФГОС ВО   27-39)</t>
  </si>
  <si>
    <t>(зачетных единиц по ФГОС ВО   51-54)</t>
  </si>
  <si>
    <t>Актуальные вопросы правового регулирования трудовых отношений</t>
  </si>
  <si>
    <t>Правовое обеспечение управления персоналом в организации</t>
  </si>
  <si>
    <t>Информационные технологии в управлении персоналом</t>
  </si>
  <si>
    <t>Стратегическое управление организацией</t>
  </si>
  <si>
    <t>Управление развитием персонала организации</t>
  </si>
  <si>
    <t>Организационное проектирование</t>
  </si>
  <si>
    <t>Экономика управления персоналом организации</t>
  </si>
  <si>
    <t>Основы безопасности и организации труда</t>
  </si>
  <si>
    <t>Инновационный менеджмент в управлении</t>
  </si>
  <si>
    <t>Маркетинг персонала организации</t>
  </si>
  <si>
    <t>Методика преподавания дисциплин</t>
  </si>
  <si>
    <t>Управление конфликтами в организации</t>
  </si>
  <si>
    <t>1.2.1.11.</t>
  </si>
  <si>
    <t>Стратегическое управление человеческими ресурсами</t>
  </si>
  <si>
    <t>Тайм-менеджмент / Современные технологии планирования и прогнозирования социально - экономического развития территорий</t>
  </si>
  <si>
    <t>Лидерство/Региональная экономика и управление</t>
  </si>
  <si>
    <t>федеральное государственное бюджетное образовательное учреждение высшего образования</t>
  </si>
  <si>
    <t>Государственная итоговая аттестация (защита выпускной квалификационной работы, включая подготовку к процедуре защиты и процедуру защиты)</t>
  </si>
  <si>
    <t>ОК 1,2,3 ОПК 1 -12, ПК 1-33</t>
  </si>
  <si>
    <t>ОПК 1, ПК 9, 10</t>
  </si>
  <si>
    <t>Учебная практика по получению первичных профессиональных умений и навыков: организационно-управленческая</t>
  </si>
  <si>
    <t>Производственная практика по получению профессиональных умений и опыта профессиональной деятельности, в том числе педагогическая практика</t>
  </si>
  <si>
    <t xml:space="preserve">Производственная практика: преддипломная </t>
  </si>
  <si>
    <t xml:space="preserve">Производственная практика: научно-исследовательская работа </t>
  </si>
  <si>
    <t>ПК 1, 2, 3, 4, 5, 6, 7, 8, 9, 10</t>
  </si>
  <si>
    <t>ПК 26, 27, 28, 29</t>
  </si>
  <si>
    <t>ПК 1,2,3,4,5,6,7,8,9,10,11,12,13,14,15,16,17,18,19,20,21,22,23,24,25,26,27,28, 29,30,31,32,33</t>
  </si>
  <si>
    <t>ПК 22, 23, 24, 25</t>
  </si>
  <si>
    <t>ОК 3, ОПК 12, ПК 1 / ПК 11, 12</t>
  </si>
  <si>
    <t>ОК 2, ОПК 2, 5 ПК 28 / ПК 12, 21, 31</t>
  </si>
  <si>
    <t>ОК 1, ПК 1 / ПК 12, 21, 31</t>
  </si>
  <si>
    <t>ПК 30, 31, 32, 33 / ПК 18,21</t>
  </si>
  <si>
    <t>ПК 3,14,23, 24</t>
  </si>
  <si>
    <t>ПК 8, 9,10, 17,  20, 21</t>
  </si>
  <si>
    <t>ОПК 2, 5  ПК 4, 15, 16</t>
  </si>
  <si>
    <t>ПК 1, 6, 11, 13, 22</t>
  </si>
  <si>
    <t>ОПК 10  ПК 19, 22, 24</t>
  </si>
  <si>
    <t>ОПК 2,5 ПК 8</t>
  </si>
  <si>
    <t>ОПК 7, ПК 30, 31, 32, 33</t>
  </si>
  <si>
    <t>ОК 2, ОПК 2, ПК 4,25</t>
  </si>
  <si>
    <t>ОПК 6, ПК 5,6, 7, 12</t>
  </si>
  <si>
    <t>ПК 2, 12, 18, 21</t>
  </si>
  <si>
    <t>ОК 1, ОПК 1,3,11, ПК 17,21,22,24</t>
  </si>
  <si>
    <t>ОК 3  ОПК 5,8,10  ПК 11, 18, 30, 31, 32, 33</t>
  </si>
  <si>
    <t>ОПК 2,6,7  ПК 1,3,4,5,7,8,12,16,19,25</t>
  </si>
  <si>
    <t>ПК 9, 10, 20</t>
  </si>
  <si>
    <t>ОК 2, ОПК 4, ПК 2, 6, 14, 23, 26, 27, 28, 29</t>
  </si>
  <si>
    <t>ОПК 9, 12  ПК 13, 15</t>
  </si>
  <si>
    <t>=</t>
  </si>
  <si>
    <t>ГИА</t>
  </si>
  <si>
    <t>Вых-е</t>
  </si>
  <si>
    <t>в</t>
  </si>
  <si>
    <t>К</t>
  </si>
  <si>
    <t>П - производственная практика</t>
  </si>
  <si>
    <t>Н - производственная(НИР) практика</t>
  </si>
  <si>
    <t>У – учебная практика</t>
  </si>
  <si>
    <t>Г -  Государственная итоговая аттестация(защита выпускной квалификационной работы, включая подготовку к процедуре защиты и процедуру защиты)</t>
  </si>
  <si>
    <t>к - каникулы</t>
  </si>
  <si>
    <t>Пр - производственная(преддипломная) практика</t>
  </si>
  <si>
    <t>сессии</t>
  </si>
  <si>
    <t xml:space="preserve">Государственная итоговая </t>
  </si>
  <si>
    <t>вых-е</t>
  </si>
  <si>
    <t>VI. Факультативные дисциплины</t>
  </si>
  <si>
    <t>Защита выпускной квалификационной работы, включая подготовку к процедуре защиты и процедуру защиты</t>
  </si>
  <si>
    <t>в - нерабочие праздничные дни (выходные)</t>
  </si>
  <si>
    <t>IV. Учебная практика</t>
  </si>
  <si>
    <t>V. Производственная практика</t>
  </si>
  <si>
    <t xml:space="preserve">год набора 2019   </t>
  </si>
  <si>
    <t>С.И. Крохалева</t>
  </si>
  <si>
    <t>Т.Г. Красота</t>
  </si>
  <si>
    <t>УТВЕРЖДЕН</t>
  </si>
  <si>
    <t>протоколом заседания ученого совета</t>
  </si>
  <si>
    <t>ФГБОУ ВО ПГУ им. Шолом-Алейхема</t>
  </si>
  <si>
    <t xml:space="preserve">             "____"______________2019 №_____</t>
  </si>
  <si>
    <t xml:space="preserve">Управление проектами/ Инвестиционный менеджмент </t>
  </si>
  <si>
    <t>Министерство науки и высшего образования РФ</t>
  </si>
  <si>
    <t>Актуальные научные проблемы управления персоналом организации</t>
  </si>
  <si>
    <t>Кадровая политика и аудит организации</t>
  </si>
  <si>
    <t>Рассмотрено на заседании Общего собрания факультета ЭЭиП, протокол № 03 от 26.02.2019 г.</t>
  </si>
  <si>
    <t>Рассмотрено на заседании кафедры ЭУиФП протокол № 06 от 14.02.2019 г.</t>
  </si>
  <si>
    <t>В</t>
  </si>
  <si>
    <r>
      <t xml:space="preserve">Срок обучения в заочной форме - 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2 года  6 месяца </t>
    </r>
  </si>
  <si>
    <t xml:space="preserve">Нормативный срок обучения -  2 года  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</si>
</sst>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[$-FC19]d\ mmmm\ yyyy\ &quot;г.&quot;"/>
  </numFmts>
  <fonts count="63">
    <font>
      <sz val="10"/>
      <name val="Arial"/>
      <family val="2"/>
    </font>
    <font>
      <sz val="10"/>
      <name val="Arial Cyr"/>
      <family val="2"/>
    </font>
    <font>
      <sz val="8"/>
      <name val="Arial"/>
      <family val="2"/>
    </font>
    <font>
      <b/>
      <sz val="10"/>
      <name val="Arial Cyr"/>
      <family val="2"/>
    </font>
    <font>
      <sz val="9"/>
      <name val="Arial Cyr"/>
      <family val="2"/>
    </font>
    <font>
      <b/>
      <sz val="11"/>
      <name val="Arial Cyr"/>
      <family val="2"/>
    </font>
    <font>
      <sz val="14"/>
      <name val="Arial Cyr"/>
      <family val="2"/>
    </font>
    <font>
      <sz val="8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4"/>
      <color indexed="10"/>
      <name val="Arial Cyr"/>
      <family val="2"/>
    </font>
    <font>
      <sz val="14"/>
      <color indexed="10"/>
      <name val="Times New Roman"/>
      <family val="1"/>
    </font>
    <font>
      <sz val="12"/>
      <color indexed="10"/>
      <name val="Times New Roman"/>
      <family val="1"/>
    </font>
    <font>
      <u val="single"/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9"/>
      <color indexed="10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0"/>
      <color indexed="10"/>
      <name val="Times New Roman"/>
      <family val="1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  <font>
      <sz val="10"/>
      <color rgb="FFFF0000"/>
      <name val="Times New Roman"/>
      <family val="1"/>
    </font>
    <font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>
        <color indexed="8"/>
      </right>
      <top style="medium"/>
      <bottom style="medium"/>
    </border>
    <border>
      <left style="medium">
        <color indexed="8"/>
      </left>
      <right style="thin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 style="medium"/>
      <right style="medium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>
        <color indexed="8"/>
      </right>
      <top style="medium"/>
      <bottom style="medium"/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>
        <color indexed="8"/>
      </right>
      <top style="medium"/>
      <bottom>
        <color indexed="63"/>
      </bottom>
    </border>
    <border>
      <left style="medium">
        <color indexed="8"/>
      </left>
      <right style="thin">
        <color indexed="8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medium">
        <color indexed="8"/>
      </left>
      <right style="medium"/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medium">
        <color indexed="8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medium">
        <color indexed="8"/>
      </right>
      <top style="thin">
        <color indexed="8"/>
      </top>
      <bottom style="thin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/>
      <right style="thin">
        <color indexed="8"/>
      </right>
      <top style="medium">
        <color indexed="8"/>
      </top>
      <bottom style="medium">
        <color indexed="8"/>
      </bottom>
    </border>
    <border>
      <left style="thin"/>
      <right style="thin">
        <color indexed="8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/>
      <top style="medium">
        <color indexed="8"/>
      </top>
      <bottom>
        <color indexed="63"/>
      </bottom>
    </border>
    <border>
      <left style="medium">
        <color indexed="8"/>
      </left>
      <right style="thin"/>
      <top style="medium">
        <color indexed="8"/>
      </top>
      <bottom style="thin"/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/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25" borderId="1" applyNumberFormat="0" applyAlignment="0" applyProtection="0"/>
    <xf numFmtId="0" fontId="47" fillId="26" borderId="2" applyNumberFormat="0" applyAlignment="0" applyProtection="0"/>
    <xf numFmtId="0" fontId="48" fillId="26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7" borderId="7" applyNumberFormat="0" applyAlignment="0" applyProtection="0"/>
    <xf numFmtId="0" fontId="54" fillId="0" borderId="0" applyNumberFormat="0" applyFill="0" applyBorder="0" applyAlignment="0" applyProtection="0"/>
    <xf numFmtId="0" fontId="55" fillId="28" borderId="0" applyNumberFormat="0" applyBorder="0" applyAlignment="0" applyProtection="0"/>
    <xf numFmtId="0" fontId="1" fillId="0" borderId="0">
      <alignment/>
      <protection/>
    </xf>
    <xf numFmtId="0" fontId="56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0" fillId="31" borderId="0" applyNumberFormat="0" applyBorder="0" applyAlignment="0" applyProtection="0"/>
  </cellStyleXfs>
  <cellXfs count="558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52" applyFont="1" applyFill="1" applyAlignment="1">
      <alignment horizontal="center"/>
      <protection/>
    </xf>
    <xf numFmtId="0" fontId="1" fillId="0" borderId="0" xfId="52" applyFill="1" applyBorder="1">
      <alignment/>
      <protection/>
    </xf>
    <xf numFmtId="0" fontId="1" fillId="0" borderId="0" xfId="52" applyFill="1">
      <alignment/>
      <protection/>
    </xf>
    <xf numFmtId="0" fontId="1" fillId="0" borderId="0" xfId="52" applyFill="1" applyAlignment="1">
      <alignment horizontal="center"/>
      <protection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 vertical="center" textRotation="255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0" fillId="32" borderId="0" xfId="0" applyFill="1" applyAlignment="1">
      <alignment/>
    </xf>
    <xf numFmtId="0" fontId="0" fillId="32" borderId="0" xfId="0" applyFill="1" applyBorder="1" applyAlignment="1">
      <alignment/>
    </xf>
    <xf numFmtId="0" fontId="0" fillId="32" borderId="0" xfId="0" applyFont="1" applyFill="1" applyBorder="1" applyAlignment="1">
      <alignment/>
    </xf>
    <xf numFmtId="0" fontId="6" fillId="32" borderId="0" xfId="52" applyFont="1" applyFill="1">
      <alignment/>
      <protection/>
    </xf>
    <xf numFmtId="0" fontId="11" fillId="32" borderId="0" xfId="52" applyFont="1" applyFill="1" applyBorder="1" applyAlignment="1">
      <alignment horizontal="center"/>
      <protection/>
    </xf>
    <xf numFmtId="0" fontId="12" fillId="0" borderId="0" xfId="0" applyFont="1" applyFill="1" applyBorder="1" applyAlignment="1">
      <alignment horizontal="center"/>
    </xf>
    <xf numFmtId="1" fontId="0" fillId="0" borderId="0" xfId="0" applyNumberFormat="1" applyFill="1" applyAlignment="1">
      <alignment/>
    </xf>
    <xf numFmtId="0" fontId="9" fillId="32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0" fillId="32" borderId="0" xfId="0" applyFont="1" applyFill="1" applyBorder="1" applyAlignment="1">
      <alignment horizontal="center"/>
    </xf>
    <xf numFmtId="1" fontId="0" fillId="32" borderId="0" xfId="0" applyNumberFormat="1" applyFont="1" applyFill="1" applyBorder="1" applyAlignment="1">
      <alignment/>
    </xf>
    <xf numFmtId="1" fontId="0" fillId="32" borderId="0" xfId="0" applyNumberFormat="1" applyFill="1" applyAlignment="1">
      <alignment/>
    </xf>
    <xf numFmtId="0" fontId="8" fillId="32" borderId="0" xfId="0" applyFont="1" applyFill="1" applyBorder="1" applyAlignment="1">
      <alignment horizontal="center" vertical="center"/>
    </xf>
    <xf numFmtId="0" fontId="12" fillId="32" borderId="0" xfId="0" applyFont="1" applyFill="1" applyBorder="1" applyAlignment="1">
      <alignment horizontal="center" wrapText="1"/>
    </xf>
    <xf numFmtId="0" fontId="12" fillId="0" borderId="0" xfId="0" applyFont="1" applyFill="1" applyBorder="1" applyAlignment="1">
      <alignment horizontal="center" wrapText="1"/>
    </xf>
    <xf numFmtId="0" fontId="13" fillId="32" borderId="0" xfId="0" applyFont="1" applyFill="1" applyBorder="1" applyAlignment="1">
      <alignment horizontal="center" wrapText="1"/>
    </xf>
    <xf numFmtId="0" fontId="0" fillId="32" borderId="0" xfId="0" applyFill="1" applyBorder="1" applyAlignment="1">
      <alignment wrapText="1"/>
    </xf>
    <xf numFmtId="0" fontId="0" fillId="32" borderId="0" xfId="0" applyFont="1" applyFill="1" applyBorder="1" applyAlignment="1">
      <alignment wrapText="1"/>
    </xf>
    <xf numFmtId="0" fontId="0" fillId="32" borderId="0" xfId="0" applyFill="1" applyAlignment="1">
      <alignment wrapText="1"/>
    </xf>
    <xf numFmtId="0" fontId="8" fillId="0" borderId="10" xfId="0" applyFont="1" applyBorder="1" applyAlignment="1">
      <alignment horizontal="center" vertical="center" shrinkToFit="1"/>
    </xf>
    <xf numFmtId="0" fontId="0" fillId="33" borderId="0" xfId="0" applyFill="1" applyBorder="1" applyAlignment="1">
      <alignment wrapText="1"/>
    </xf>
    <xf numFmtId="0" fontId="0" fillId="33" borderId="0" xfId="0" applyFill="1" applyAlignment="1">
      <alignment wrapText="1"/>
    </xf>
    <xf numFmtId="0" fontId="7" fillId="0" borderId="0" xfId="0" applyFont="1" applyFill="1" applyBorder="1" applyAlignment="1">
      <alignment horizontal="center"/>
    </xf>
    <xf numFmtId="0" fontId="17" fillId="0" borderId="0" xfId="52" applyFont="1" applyFill="1" applyBorder="1" applyAlignment="1">
      <alignment horizontal="center"/>
      <protection/>
    </xf>
    <xf numFmtId="0" fontId="17" fillId="33" borderId="0" xfId="52" applyFont="1" applyFill="1" applyBorder="1" applyAlignment="1">
      <alignment horizontal="center"/>
      <protection/>
    </xf>
    <xf numFmtId="0" fontId="8" fillId="33" borderId="0" xfId="0" applyFont="1" applyFill="1" applyAlignment="1">
      <alignment horizontal="center"/>
    </xf>
    <xf numFmtId="0" fontId="8" fillId="33" borderId="0" xfId="52" applyFont="1" applyFill="1" applyBorder="1" applyAlignment="1">
      <alignment/>
      <protection/>
    </xf>
    <xf numFmtId="0" fontId="61" fillId="33" borderId="0" xfId="52" applyFont="1" applyFill="1" applyBorder="1" applyAlignment="1">
      <alignment horizontal="center"/>
      <protection/>
    </xf>
    <xf numFmtId="0" fontId="18" fillId="33" borderId="0" xfId="52" applyFont="1" applyFill="1" applyBorder="1" applyAlignment="1">
      <alignment horizontal="center"/>
      <protection/>
    </xf>
    <xf numFmtId="0" fontId="10" fillId="33" borderId="0" xfId="0" applyFont="1" applyFill="1" applyAlignment="1">
      <alignment horizontal="center"/>
    </xf>
    <xf numFmtId="0" fontId="10" fillId="33" borderId="0" xfId="52" applyFont="1" applyFill="1">
      <alignment/>
      <protection/>
    </xf>
    <xf numFmtId="0" fontId="10" fillId="33" borderId="0" xfId="0" applyFont="1" applyFill="1" applyAlignment="1">
      <alignment/>
    </xf>
    <xf numFmtId="0" fontId="62" fillId="33" borderId="0" xfId="0" applyFont="1" applyFill="1" applyAlignment="1">
      <alignment horizontal="center"/>
    </xf>
    <xf numFmtId="0" fontId="10" fillId="33" borderId="0" xfId="52" applyFont="1" applyFill="1" applyBorder="1" applyAlignment="1">
      <alignment/>
      <protection/>
    </xf>
    <xf numFmtId="0" fontId="62" fillId="33" borderId="0" xfId="52" applyFont="1" applyFill="1" applyBorder="1" applyAlignment="1">
      <alignment horizontal="center"/>
      <protection/>
    </xf>
    <xf numFmtId="0" fontId="18" fillId="0" borderId="0" xfId="52" applyFont="1" applyFill="1" applyBorder="1" applyAlignment="1">
      <alignment horizontal="center"/>
      <protection/>
    </xf>
    <xf numFmtId="0" fontId="18" fillId="0" borderId="0" xfId="52" applyFont="1" applyFill="1" applyAlignment="1">
      <alignment horizontal="center"/>
      <protection/>
    </xf>
    <xf numFmtId="0" fontId="17" fillId="0" borderId="0" xfId="52" applyFont="1" applyFill="1" applyAlignment="1">
      <alignment horizontal="center"/>
      <protection/>
    </xf>
    <xf numFmtId="0" fontId="10" fillId="32" borderId="0" xfId="52" applyFont="1" applyFill="1" applyBorder="1" applyAlignment="1">
      <alignment horizontal="center"/>
      <protection/>
    </xf>
    <xf numFmtId="0" fontId="10" fillId="32" borderId="0" xfId="52" applyFont="1" applyFill="1" applyAlignment="1">
      <alignment horizontal="right"/>
      <protection/>
    </xf>
    <xf numFmtId="0" fontId="10" fillId="32" borderId="0" xfId="52" applyFont="1" applyFill="1" applyAlignment="1">
      <alignment horizontal="center"/>
      <protection/>
    </xf>
    <xf numFmtId="0" fontId="10" fillId="0" borderId="0" xfId="52" applyFont="1" applyFill="1" applyAlignment="1">
      <alignment horizontal="right"/>
      <protection/>
    </xf>
    <xf numFmtId="0" fontId="8" fillId="0" borderId="0" xfId="52" applyFont="1" applyFill="1" applyAlignment="1">
      <alignment horizontal="right"/>
      <protection/>
    </xf>
    <xf numFmtId="0" fontId="19" fillId="32" borderId="0" xfId="52" applyFont="1" applyFill="1" applyBorder="1" applyAlignment="1">
      <alignment horizontal="center"/>
      <protection/>
    </xf>
    <xf numFmtId="0" fontId="18" fillId="32" borderId="0" xfId="52" applyFont="1" applyFill="1" applyBorder="1" applyAlignment="1">
      <alignment/>
      <protection/>
    </xf>
    <xf numFmtId="49" fontId="13" fillId="32" borderId="0" xfId="0" applyNumberFormat="1" applyFont="1" applyFill="1" applyBorder="1" applyAlignment="1">
      <alignment horizontal="center" wrapText="1"/>
    </xf>
    <xf numFmtId="0" fontId="14" fillId="32" borderId="0" xfId="52" applyFont="1" applyFill="1" applyBorder="1" applyAlignment="1">
      <alignment horizontal="center" vertical="center"/>
      <protection/>
    </xf>
    <xf numFmtId="0" fontId="14" fillId="0" borderId="0" xfId="0" applyFont="1" applyBorder="1" applyAlignment="1">
      <alignment horizontal="center" vertical="center"/>
    </xf>
    <xf numFmtId="0" fontId="10" fillId="32" borderId="0" xfId="0" applyFont="1" applyFill="1" applyBorder="1" applyAlignment="1">
      <alignment/>
    </xf>
    <xf numFmtId="0" fontId="10" fillId="0" borderId="0" xfId="0" applyFont="1" applyFill="1" applyAlignment="1">
      <alignment/>
    </xf>
    <xf numFmtId="0" fontId="9" fillId="32" borderId="0" xfId="52" applyFont="1" applyFill="1">
      <alignment/>
      <protection/>
    </xf>
    <xf numFmtId="0" fontId="9" fillId="32" borderId="0" xfId="52" applyFont="1" applyFill="1" applyBorder="1" applyAlignment="1">
      <alignment horizontal="center"/>
      <protection/>
    </xf>
    <xf numFmtId="0" fontId="8" fillId="32" borderId="0" xfId="0" applyFont="1" applyFill="1" applyAlignment="1">
      <alignment/>
    </xf>
    <xf numFmtId="0" fontId="8" fillId="32" borderId="0" xfId="52" applyFont="1" applyFill="1" applyBorder="1" applyAlignment="1">
      <alignment horizontal="center"/>
      <protection/>
    </xf>
    <xf numFmtId="0" fontId="9" fillId="32" borderId="0" xfId="52" applyFont="1" applyFill="1" applyAlignment="1">
      <alignment horizontal="center"/>
      <protection/>
    </xf>
    <xf numFmtId="0" fontId="9" fillId="0" borderId="0" xfId="52" applyFont="1" applyFill="1" applyAlignment="1">
      <alignment horizontal="right"/>
      <protection/>
    </xf>
    <xf numFmtId="0" fontId="9" fillId="0" borderId="0" xfId="52" applyFont="1" applyFill="1" applyAlignment="1">
      <alignment horizontal="center"/>
      <protection/>
    </xf>
    <xf numFmtId="0" fontId="13" fillId="32" borderId="0" xfId="52" applyFont="1" applyFill="1" applyBorder="1" applyAlignment="1">
      <alignment horizontal="center"/>
      <protection/>
    </xf>
    <xf numFmtId="0" fontId="10" fillId="32" borderId="0" xfId="52" applyFont="1" applyFill="1" applyAlignment="1">
      <alignment wrapText="1"/>
      <protection/>
    </xf>
    <xf numFmtId="0" fontId="8" fillId="0" borderId="0" xfId="0" applyFont="1" applyAlignment="1">
      <alignment wrapText="1"/>
    </xf>
    <xf numFmtId="0" fontId="8" fillId="0" borderId="0" xfId="0" applyFont="1" applyFill="1" applyAlignment="1">
      <alignment/>
    </xf>
    <xf numFmtId="0" fontId="8" fillId="0" borderId="0" xfId="0" applyFont="1" applyAlignment="1">
      <alignment/>
    </xf>
    <xf numFmtId="0" fontId="8" fillId="0" borderId="11" xfId="0" applyFont="1" applyBorder="1" applyAlignment="1">
      <alignment horizontal="center"/>
    </xf>
    <xf numFmtId="0" fontId="20" fillId="0" borderId="12" xfId="0" applyFont="1" applyFill="1" applyBorder="1" applyAlignment="1">
      <alignment/>
    </xf>
    <xf numFmtId="0" fontId="20" fillId="0" borderId="12" xfId="0" applyFont="1" applyFill="1" applyBorder="1" applyAlignment="1">
      <alignment wrapText="1"/>
    </xf>
    <xf numFmtId="0" fontId="20" fillId="33" borderId="12" xfId="0" applyFont="1" applyFill="1" applyBorder="1" applyAlignment="1">
      <alignment wrapText="1"/>
    </xf>
    <xf numFmtId="0" fontId="20" fillId="0" borderId="12" xfId="0" applyFont="1" applyFill="1" applyBorder="1" applyAlignment="1">
      <alignment vertical="center" wrapText="1"/>
    </xf>
    <xf numFmtId="0" fontId="20" fillId="33" borderId="12" xfId="0" applyFont="1" applyFill="1" applyBorder="1" applyAlignment="1">
      <alignment vertical="center" wrapText="1"/>
    </xf>
    <xf numFmtId="0" fontId="20" fillId="32" borderId="13" xfId="0" applyFont="1" applyFill="1" applyBorder="1" applyAlignment="1">
      <alignment/>
    </xf>
    <xf numFmtId="0" fontId="20" fillId="32" borderId="11" xfId="0" applyFont="1" applyFill="1" applyBorder="1" applyAlignment="1">
      <alignment/>
    </xf>
    <xf numFmtId="0" fontId="20" fillId="32" borderId="14" xfId="0" applyFont="1" applyFill="1" applyBorder="1" applyAlignment="1">
      <alignment horizontal="center" vertical="center"/>
    </xf>
    <xf numFmtId="0" fontId="20" fillId="32" borderId="15" xfId="0" applyFont="1" applyFill="1" applyBorder="1" applyAlignment="1">
      <alignment horizontal="center" vertical="center"/>
    </xf>
    <xf numFmtId="0" fontId="20" fillId="32" borderId="10" xfId="0" applyFont="1" applyFill="1" applyBorder="1" applyAlignment="1">
      <alignment horizontal="center" vertical="center"/>
    </xf>
    <xf numFmtId="0" fontId="20" fillId="32" borderId="16" xfId="0" applyFont="1" applyFill="1" applyBorder="1" applyAlignment="1">
      <alignment horizontal="center" vertical="center"/>
    </xf>
    <xf numFmtId="0" fontId="20" fillId="32" borderId="17" xfId="0" applyFont="1" applyFill="1" applyBorder="1" applyAlignment="1">
      <alignment horizontal="center" vertical="center"/>
    </xf>
    <xf numFmtId="0" fontId="20" fillId="32" borderId="18" xfId="0" applyFont="1" applyFill="1" applyBorder="1" applyAlignment="1">
      <alignment horizontal="center" vertical="center"/>
    </xf>
    <xf numFmtId="0" fontId="20" fillId="32" borderId="19" xfId="0" applyFont="1" applyFill="1" applyBorder="1" applyAlignment="1">
      <alignment horizontal="center" textRotation="90"/>
    </xf>
    <xf numFmtId="0" fontId="20" fillId="32" borderId="0" xfId="0" applyFont="1" applyFill="1" applyBorder="1" applyAlignment="1">
      <alignment horizontal="center" textRotation="90"/>
    </xf>
    <xf numFmtId="0" fontId="20" fillId="32" borderId="20" xfId="0" applyFont="1" applyFill="1" applyBorder="1" applyAlignment="1">
      <alignment horizontal="center" vertical="center" wrapText="1"/>
    </xf>
    <xf numFmtId="0" fontId="20" fillId="32" borderId="21" xfId="0" applyFont="1" applyFill="1" applyBorder="1" applyAlignment="1">
      <alignment textRotation="90"/>
    </xf>
    <xf numFmtId="0" fontId="20" fillId="32" borderId="22" xfId="0" applyFont="1" applyFill="1" applyBorder="1" applyAlignment="1">
      <alignment horizontal="center" textRotation="90"/>
    </xf>
    <xf numFmtId="0" fontId="20" fillId="0" borderId="23" xfId="0" applyFont="1" applyFill="1" applyBorder="1" applyAlignment="1">
      <alignment wrapText="1"/>
    </xf>
    <xf numFmtId="0" fontId="21" fillId="32" borderId="24" xfId="0" applyFont="1" applyFill="1" applyBorder="1" applyAlignment="1">
      <alignment vertical="center"/>
    </xf>
    <xf numFmtId="0" fontId="21" fillId="32" borderId="25" xfId="0" applyFont="1" applyFill="1" applyBorder="1" applyAlignment="1">
      <alignment vertical="center" wrapText="1"/>
    </xf>
    <xf numFmtId="0" fontId="20" fillId="32" borderId="25" xfId="0" applyFont="1" applyFill="1" applyBorder="1" applyAlignment="1">
      <alignment vertical="center"/>
    </xf>
    <xf numFmtId="0" fontId="21" fillId="33" borderId="25" xfId="0" applyFont="1" applyFill="1" applyBorder="1" applyAlignment="1">
      <alignment horizontal="center" vertical="center"/>
    </xf>
    <xf numFmtId="0" fontId="20" fillId="32" borderId="25" xfId="0" applyFont="1" applyFill="1" applyBorder="1" applyAlignment="1">
      <alignment horizontal="right" vertical="center"/>
    </xf>
    <xf numFmtId="0" fontId="20" fillId="32" borderId="25" xfId="0" applyFont="1" applyFill="1" applyBorder="1" applyAlignment="1">
      <alignment/>
    </xf>
    <xf numFmtId="0" fontId="20" fillId="0" borderId="26" xfId="0" applyFont="1" applyFill="1" applyBorder="1" applyAlignment="1">
      <alignment wrapText="1"/>
    </xf>
    <xf numFmtId="0" fontId="20" fillId="32" borderId="27" xfId="0" applyFont="1" applyFill="1" applyBorder="1" applyAlignment="1">
      <alignment vertical="center"/>
    </xf>
    <xf numFmtId="0" fontId="20" fillId="32" borderId="28" xfId="0" applyFont="1" applyFill="1" applyBorder="1" applyAlignment="1">
      <alignment vertical="center" wrapText="1"/>
    </xf>
    <xf numFmtId="0" fontId="23" fillId="32" borderId="29" xfId="0" applyFont="1" applyFill="1" applyBorder="1" applyAlignment="1">
      <alignment horizontal="center" vertical="center"/>
    </xf>
    <xf numFmtId="0" fontId="23" fillId="32" borderId="30" xfId="0" applyFont="1" applyFill="1" applyBorder="1" applyAlignment="1">
      <alignment horizontal="center" vertical="center"/>
    </xf>
    <xf numFmtId="0" fontId="23" fillId="32" borderId="31" xfId="0" applyFont="1" applyFill="1" applyBorder="1" applyAlignment="1">
      <alignment horizontal="center" vertical="center"/>
    </xf>
    <xf numFmtId="0" fontId="20" fillId="32" borderId="25" xfId="0" applyFont="1" applyFill="1" applyBorder="1" applyAlignment="1">
      <alignment horizontal="center" vertical="center"/>
    </xf>
    <xf numFmtId="0" fontId="20" fillId="0" borderId="32" xfId="0" applyFont="1" applyFill="1" applyBorder="1" applyAlignment="1">
      <alignment wrapText="1"/>
    </xf>
    <xf numFmtId="0" fontId="20" fillId="32" borderId="33" xfId="0" applyNumberFormat="1" applyFont="1" applyFill="1" applyBorder="1" applyAlignment="1">
      <alignment horizontal="left" vertical="center"/>
    </xf>
    <xf numFmtId="0" fontId="20" fillId="33" borderId="34" xfId="0" applyFont="1" applyFill="1" applyBorder="1" applyAlignment="1">
      <alignment horizontal="left" vertical="center" wrapText="1"/>
    </xf>
    <xf numFmtId="0" fontId="20" fillId="33" borderId="26" xfId="0" applyFont="1" applyFill="1" applyBorder="1" applyAlignment="1">
      <alignment horizontal="center" vertical="center"/>
    </xf>
    <xf numFmtId="0" fontId="20" fillId="33" borderId="35" xfId="0" applyFont="1" applyFill="1" applyBorder="1" applyAlignment="1">
      <alignment horizontal="center" vertical="center"/>
    </xf>
    <xf numFmtId="0" fontId="20" fillId="33" borderId="36" xfId="0" applyFont="1" applyFill="1" applyBorder="1" applyAlignment="1">
      <alignment horizontal="center" vertical="center"/>
    </xf>
    <xf numFmtId="0" fontId="20" fillId="33" borderId="37" xfId="0" applyFont="1" applyFill="1" applyBorder="1" applyAlignment="1">
      <alignment horizontal="center" vertical="center"/>
    </xf>
    <xf numFmtId="0" fontId="20" fillId="33" borderId="38" xfId="0" applyFont="1" applyFill="1" applyBorder="1" applyAlignment="1">
      <alignment horizontal="center" vertical="center"/>
    </xf>
    <xf numFmtId="0" fontId="20" fillId="33" borderId="39" xfId="0" applyFont="1" applyFill="1" applyBorder="1" applyAlignment="1">
      <alignment horizontal="center" vertical="center"/>
    </xf>
    <xf numFmtId="0" fontId="20" fillId="33" borderId="40" xfId="0" applyFont="1" applyFill="1" applyBorder="1" applyAlignment="1">
      <alignment horizontal="center" vertical="center"/>
    </xf>
    <xf numFmtId="0" fontId="20" fillId="33" borderId="41" xfId="0" applyFont="1" applyFill="1" applyBorder="1" applyAlignment="1">
      <alignment horizontal="center" vertical="center"/>
    </xf>
    <xf numFmtId="0" fontId="20" fillId="32" borderId="42" xfId="0" applyNumberFormat="1" applyFont="1" applyFill="1" applyBorder="1" applyAlignment="1">
      <alignment vertical="center"/>
    </xf>
    <xf numFmtId="0" fontId="20" fillId="33" borderId="34" xfId="0" applyFont="1" applyFill="1" applyBorder="1" applyAlignment="1">
      <alignment vertical="center" wrapText="1"/>
    </xf>
    <xf numFmtId="0" fontId="20" fillId="33" borderId="42" xfId="0" applyFont="1" applyFill="1" applyBorder="1" applyAlignment="1">
      <alignment horizontal="center" vertical="center"/>
    </xf>
    <xf numFmtId="0" fontId="20" fillId="33" borderId="34" xfId="0" applyFont="1" applyFill="1" applyBorder="1" applyAlignment="1">
      <alignment horizontal="center" vertical="center"/>
    </xf>
    <xf numFmtId="0" fontId="20" fillId="33" borderId="43" xfId="0" applyFont="1" applyFill="1" applyBorder="1" applyAlignment="1">
      <alignment horizontal="center" vertical="center"/>
    </xf>
    <xf numFmtId="0" fontId="20" fillId="33" borderId="44" xfId="0" applyFont="1" applyFill="1" applyBorder="1" applyAlignment="1">
      <alignment horizontal="center" vertical="center"/>
    </xf>
    <xf numFmtId="0" fontId="20" fillId="33" borderId="45" xfId="0" applyFont="1" applyFill="1" applyBorder="1" applyAlignment="1">
      <alignment horizontal="center" vertical="center"/>
    </xf>
    <xf numFmtId="0" fontId="20" fillId="33" borderId="46" xfId="0" applyFont="1" applyFill="1" applyBorder="1" applyAlignment="1">
      <alignment horizontal="center" vertical="center"/>
    </xf>
    <xf numFmtId="0" fontId="20" fillId="33" borderId="47" xfId="0" applyFont="1" applyFill="1" applyBorder="1" applyAlignment="1">
      <alignment horizontal="center" vertical="center"/>
    </xf>
    <xf numFmtId="0" fontId="20" fillId="33" borderId="48" xfId="0" applyFont="1" applyFill="1" applyBorder="1" applyAlignment="1">
      <alignment horizontal="center" vertical="center"/>
    </xf>
    <xf numFmtId="0" fontId="20" fillId="33" borderId="41" xfId="0" applyFont="1" applyFill="1" applyBorder="1" applyAlignment="1">
      <alignment vertical="center" wrapText="1"/>
    </xf>
    <xf numFmtId="0" fontId="20" fillId="33" borderId="49" xfId="0" applyFont="1" applyFill="1" applyBorder="1" applyAlignment="1">
      <alignment horizontal="center" vertical="center"/>
    </xf>
    <xf numFmtId="0" fontId="20" fillId="32" borderId="42" xfId="0" applyNumberFormat="1" applyFont="1" applyFill="1" applyBorder="1" applyAlignment="1">
      <alignment horizontal="left" vertical="center"/>
    </xf>
    <xf numFmtId="0" fontId="20" fillId="33" borderId="50" xfId="0" applyFont="1" applyFill="1" applyBorder="1" applyAlignment="1">
      <alignment horizontal="center" vertical="center"/>
    </xf>
    <xf numFmtId="0" fontId="20" fillId="33" borderId="51" xfId="0" applyFont="1" applyFill="1" applyBorder="1" applyAlignment="1">
      <alignment horizontal="center" vertical="center"/>
    </xf>
    <xf numFmtId="0" fontId="20" fillId="0" borderId="41" xfId="0" applyFont="1" applyFill="1" applyBorder="1" applyAlignment="1">
      <alignment vertical="center" wrapText="1"/>
    </xf>
    <xf numFmtId="0" fontId="20" fillId="33" borderId="52" xfId="0" applyFont="1" applyFill="1" applyBorder="1" applyAlignment="1">
      <alignment horizontal="center" vertical="center"/>
    </xf>
    <xf numFmtId="0" fontId="20" fillId="33" borderId="53" xfId="0" applyFont="1" applyFill="1" applyBorder="1" applyAlignment="1">
      <alignment horizontal="center" vertical="center"/>
    </xf>
    <xf numFmtId="0" fontId="20" fillId="33" borderId="54" xfId="0" applyFont="1" applyFill="1" applyBorder="1" applyAlignment="1">
      <alignment horizontal="center" vertical="center"/>
    </xf>
    <xf numFmtId="0" fontId="20" fillId="33" borderId="55" xfId="0" applyFont="1" applyFill="1" applyBorder="1" applyAlignment="1">
      <alignment horizontal="center" vertical="center"/>
    </xf>
    <xf numFmtId="0" fontId="20" fillId="32" borderId="24" xfId="0" applyFont="1" applyFill="1" applyBorder="1" applyAlignment="1">
      <alignment vertical="center"/>
    </xf>
    <xf numFmtId="0" fontId="20" fillId="0" borderId="25" xfId="0" applyFont="1" applyFill="1" applyBorder="1" applyAlignment="1">
      <alignment vertical="center" wrapText="1"/>
    </xf>
    <xf numFmtId="0" fontId="23" fillId="33" borderId="29" xfId="0" applyFont="1" applyFill="1" applyBorder="1" applyAlignment="1">
      <alignment horizontal="center" vertical="center"/>
    </xf>
    <xf numFmtId="0" fontId="23" fillId="33" borderId="30" xfId="0" applyFont="1" applyFill="1" applyBorder="1" applyAlignment="1">
      <alignment horizontal="center" vertical="center"/>
    </xf>
    <xf numFmtId="0" fontId="23" fillId="33" borderId="56" xfId="0" applyFont="1" applyFill="1" applyBorder="1" applyAlignment="1">
      <alignment horizontal="center" vertical="center"/>
    </xf>
    <xf numFmtId="0" fontId="20" fillId="33" borderId="24" xfId="0" applyFont="1" applyFill="1" applyBorder="1" applyAlignment="1">
      <alignment horizontal="center" vertical="center"/>
    </xf>
    <xf numFmtId="0" fontId="20" fillId="33" borderId="25" xfId="0" applyFont="1" applyFill="1" applyBorder="1" applyAlignment="1">
      <alignment horizontal="center" vertical="center"/>
    </xf>
    <xf numFmtId="0" fontId="20" fillId="33" borderId="28" xfId="0" applyFont="1" applyFill="1" applyBorder="1" applyAlignment="1">
      <alignment horizontal="center" vertical="center"/>
    </xf>
    <xf numFmtId="0" fontId="20" fillId="0" borderId="26" xfId="0" applyFont="1" applyFill="1" applyBorder="1" applyAlignment="1">
      <alignment horizontal="left" vertical="center" wrapText="1"/>
    </xf>
    <xf numFmtId="0" fontId="20" fillId="0" borderId="32" xfId="0" applyFont="1" applyFill="1" applyBorder="1" applyAlignment="1">
      <alignment horizontal="left" vertical="center" wrapText="1"/>
    </xf>
    <xf numFmtId="0" fontId="20" fillId="32" borderId="42" xfId="0" applyFont="1" applyFill="1" applyBorder="1" applyAlignment="1">
      <alignment vertical="center"/>
    </xf>
    <xf numFmtId="0" fontId="20" fillId="0" borderId="46" xfId="0" applyFont="1" applyFill="1" applyBorder="1" applyAlignment="1">
      <alignment vertical="center" wrapText="1"/>
    </xf>
    <xf numFmtId="0" fontId="20" fillId="33" borderId="57" xfId="0" applyFont="1" applyFill="1" applyBorder="1" applyAlignment="1">
      <alignment horizontal="center" vertical="center"/>
    </xf>
    <xf numFmtId="0" fontId="20" fillId="0" borderId="46" xfId="0" applyFont="1" applyFill="1" applyBorder="1" applyAlignment="1">
      <alignment/>
    </xf>
    <xf numFmtId="0" fontId="20" fillId="33" borderId="58" xfId="0" applyFont="1" applyFill="1" applyBorder="1" applyAlignment="1">
      <alignment horizontal="center" vertical="center"/>
    </xf>
    <xf numFmtId="0" fontId="20" fillId="32" borderId="23" xfId="0" applyFont="1" applyFill="1" applyBorder="1" applyAlignment="1">
      <alignment vertical="center"/>
    </xf>
    <xf numFmtId="0" fontId="20" fillId="0" borderId="48" xfId="0" applyFont="1" applyFill="1" applyBorder="1" applyAlignment="1">
      <alignment vertical="center" wrapText="1"/>
    </xf>
    <xf numFmtId="0" fontId="20" fillId="33" borderId="59" xfId="0" applyFont="1" applyFill="1" applyBorder="1" applyAlignment="1">
      <alignment horizontal="center" vertical="center"/>
    </xf>
    <xf numFmtId="0" fontId="20" fillId="32" borderId="60" xfId="0" applyFont="1" applyFill="1" applyBorder="1" applyAlignment="1">
      <alignment vertical="center"/>
    </xf>
    <xf numFmtId="0" fontId="21" fillId="33" borderId="52" xfId="0" applyFont="1" applyFill="1" applyBorder="1" applyAlignment="1">
      <alignment horizontal="center" vertical="center"/>
    </xf>
    <xf numFmtId="0" fontId="21" fillId="33" borderId="47" xfId="0" applyFont="1" applyFill="1" applyBorder="1" applyAlignment="1">
      <alignment horizontal="center" vertical="center"/>
    </xf>
    <xf numFmtId="0" fontId="21" fillId="33" borderId="58" xfId="0" applyFont="1" applyFill="1" applyBorder="1" applyAlignment="1">
      <alignment horizontal="center" vertical="center"/>
    </xf>
    <xf numFmtId="0" fontId="21" fillId="33" borderId="59" xfId="0" applyFont="1" applyFill="1" applyBorder="1" applyAlignment="1">
      <alignment horizontal="center" vertical="center"/>
    </xf>
    <xf numFmtId="0" fontId="21" fillId="33" borderId="33" xfId="0" applyFont="1" applyFill="1" applyBorder="1" applyAlignment="1">
      <alignment horizontal="center" vertical="center"/>
    </xf>
    <xf numFmtId="0" fontId="21" fillId="33" borderId="55" xfId="0" applyFont="1" applyFill="1" applyBorder="1" applyAlignment="1">
      <alignment horizontal="center" vertical="center"/>
    </xf>
    <xf numFmtId="0" fontId="21" fillId="33" borderId="61" xfId="0" applyFont="1" applyFill="1" applyBorder="1" applyAlignment="1">
      <alignment horizontal="center" vertical="center"/>
    </xf>
    <xf numFmtId="0" fontId="21" fillId="33" borderId="49" xfId="0" applyFont="1" applyFill="1" applyBorder="1" applyAlignment="1">
      <alignment horizontal="center" vertical="center"/>
    </xf>
    <xf numFmtId="0" fontId="21" fillId="33" borderId="39" xfId="0" applyFont="1" applyFill="1" applyBorder="1" applyAlignment="1">
      <alignment horizontal="center" vertical="center"/>
    </xf>
    <xf numFmtId="0" fontId="23" fillId="33" borderId="24" xfId="0" applyFont="1" applyFill="1" applyBorder="1" applyAlignment="1">
      <alignment horizontal="center" vertical="center"/>
    </xf>
    <xf numFmtId="0" fontId="22" fillId="33" borderId="25" xfId="0" applyFont="1" applyFill="1" applyBorder="1" applyAlignment="1">
      <alignment horizontal="center" vertical="center" wrapText="1"/>
    </xf>
    <xf numFmtId="0" fontId="20" fillId="0" borderId="27" xfId="0" applyFont="1" applyFill="1" applyBorder="1" applyAlignment="1">
      <alignment horizontal="left" vertical="center" wrapText="1"/>
    </xf>
    <xf numFmtId="0" fontId="20" fillId="32" borderId="43" xfId="0" applyFont="1" applyFill="1" applyBorder="1" applyAlignment="1">
      <alignment vertical="center"/>
    </xf>
    <xf numFmtId="0" fontId="20" fillId="0" borderId="42" xfId="0" applyFont="1" applyFill="1" applyBorder="1" applyAlignment="1">
      <alignment vertical="center" wrapText="1"/>
    </xf>
    <xf numFmtId="0" fontId="21" fillId="33" borderId="42" xfId="0" applyFont="1" applyFill="1" applyBorder="1" applyAlignment="1">
      <alignment horizontal="center" vertical="center"/>
    </xf>
    <xf numFmtId="0" fontId="21" fillId="33" borderId="46" xfId="0" applyFont="1" applyFill="1" applyBorder="1" applyAlignment="1">
      <alignment horizontal="center" vertical="center"/>
    </xf>
    <xf numFmtId="0" fontId="21" fillId="33" borderId="44" xfId="0" applyFont="1" applyFill="1" applyBorder="1" applyAlignment="1">
      <alignment horizontal="center" vertical="center"/>
    </xf>
    <xf numFmtId="0" fontId="21" fillId="33" borderId="43" xfId="0" applyFont="1" applyFill="1" applyBorder="1" applyAlignment="1">
      <alignment horizontal="center" vertical="center"/>
    </xf>
    <xf numFmtId="0" fontId="20" fillId="0" borderId="23" xfId="0" applyFont="1" applyFill="1" applyBorder="1" applyAlignment="1">
      <alignment vertical="center" wrapText="1"/>
    </xf>
    <xf numFmtId="0" fontId="24" fillId="32" borderId="25" xfId="0" applyFont="1" applyFill="1" applyBorder="1" applyAlignment="1">
      <alignment horizontal="right" vertical="center" wrapText="1"/>
    </xf>
    <xf numFmtId="0" fontId="20" fillId="33" borderId="29" xfId="0" applyFont="1" applyFill="1" applyBorder="1" applyAlignment="1">
      <alignment horizontal="center" vertical="center"/>
    </xf>
    <xf numFmtId="0" fontId="20" fillId="33" borderId="30" xfId="0" applyFont="1" applyFill="1" applyBorder="1" applyAlignment="1">
      <alignment horizontal="center" vertical="center"/>
    </xf>
    <xf numFmtId="0" fontId="20" fillId="33" borderId="56" xfId="0" applyFont="1" applyFill="1" applyBorder="1" applyAlignment="1">
      <alignment horizontal="center" vertical="center"/>
    </xf>
    <xf numFmtId="0" fontId="21" fillId="33" borderId="29" xfId="0" applyFont="1" applyFill="1" applyBorder="1" applyAlignment="1">
      <alignment horizontal="center" vertical="center"/>
    </xf>
    <xf numFmtId="0" fontId="21" fillId="33" borderId="62" xfId="0" applyFont="1" applyFill="1" applyBorder="1" applyAlignment="1">
      <alignment horizontal="center" vertical="center"/>
    </xf>
    <xf numFmtId="0" fontId="20" fillId="33" borderId="62" xfId="0" applyFont="1" applyFill="1" applyBorder="1" applyAlignment="1">
      <alignment horizontal="center" vertical="center"/>
    </xf>
    <xf numFmtId="0" fontId="20" fillId="33" borderId="63" xfId="0" applyFont="1" applyFill="1" applyBorder="1" applyAlignment="1">
      <alignment horizontal="center" vertical="center"/>
    </xf>
    <xf numFmtId="0" fontId="20" fillId="0" borderId="36" xfId="0" applyFont="1" applyFill="1" applyBorder="1" applyAlignment="1">
      <alignment horizontal="left" vertical="center" wrapText="1"/>
    </xf>
    <xf numFmtId="0" fontId="21" fillId="32" borderId="64" xfId="0" applyFont="1" applyFill="1" applyBorder="1" applyAlignment="1">
      <alignment vertical="center"/>
    </xf>
    <xf numFmtId="0" fontId="21" fillId="32" borderId="65" xfId="0" applyFont="1" applyFill="1" applyBorder="1" applyAlignment="1">
      <alignment vertical="center" wrapText="1"/>
    </xf>
    <xf numFmtId="0" fontId="20" fillId="33" borderId="66" xfId="0" applyFont="1" applyFill="1" applyBorder="1" applyAlignment="1">
      <alignment vertical="center"/>
    </xf>
    <xf numFmtId="0" fontId="20" fillId="33" borderId="67" xfId="0" applyFont="1" applyFill="1" applyBorder="1" applyAlignment="1">
      <alignment vertical="center"/>
    </xf>
    <xf numFmtId="0" fontId="20" fillId="33" borderId="68" xfId="0" applyFont="1" applyFill="1" applyBorder="1" applyAlignment="1">
      <alignment horizontal="right" vertical="center"/>
    </xf>
    <xf numFmtId="0" fontId="20" fillId="33" borderId="69" xfId="0" applyFont="1" applyFill="1" applyBorder="1" applyAlignment="1">
      <alignment horizontal="right" vertical="center"/>
    </xf>
    <xf numFmtId="0" fontId="21" fillId="33" borderId="70" xfId="0" applyFont="1" applyFill="1" applyBorder="1" applyAlignment="1">
      <alignment vertical="center"/>
    </xf>
    <xf numFmtId="1" fontId="21" fillId="33" borderId="70" xfId="0" applyNumberFormat="1" applyFont="1" applyFill="1" applyBorder="1" applyAlignment="1">
      <alignment horizontal="left" vertical="center"/>
    </xf>
    <xf numFmtId="0" fontId="20" fillId="33" borderId="70" xfId="0" applyFont="1" applyFill="1" applyBorder="1" applyAlignment="1">
      <alignment horizontal="right" vertical="center"/>
    </xf>
    <xf numFmtId="0" fontId="20" fillId="33" borderId="71" xfId="0" applyFont="1" applyFill="1" applyBorder="1" applyAlignment="1">
      <alignment/>
    </xf>
    <xf numFmtId="0" fontId="21" fillId="33" borderId="70" xfId="0" applyFont="1" applyFill="1" applyBorder="1" applyAlignment="1">
      <alignment horizontal="left" vertical="center"/>
    </xf>
    <xf numFmtId="0" fontId="20" fillId="33" borderId="0" xfId="0" applyFont="1" applyFill="1" applyBorder="1" applyAlignment="1">
      <alignment/>
    </xf>
    <xf numFmtId="1" fontId="20" fillId="33" borderId="70" xfId="0" applyNumberFormat="1" applyFont="1" applyFill="1" applyBorder="1" applyAlignment="1">
      <alignment horizontal="left" vertical="center"/>
    </xf>
    <xf numFmtId="0" fontId="20" fillId="33" borderId="70" xfId="0" applyFont="1" applyFill="1" applyBorder="1" applyAlignment="1">
      <alignment vertical="center"/>
    </xf>
    <xf numFmtId="0" fontId="20" fillId="0" borderId="55" xfId="0" applyFont="1" applyFill="1" applyBorder="1" applyAlignment="1">
      <alignment horizontal="left" vertical="center" wrapText="1"/>
    </xf>
    <xf numFmtId="0" fontId="20" fillId="32" borderId="72" xfId="0" applyFont="1" applyFill="1" applyBorder="1" applyAlignment="1">
      <alignment vertical="center" wrapText="1"/>
    </xf>
    <xf numFmtId="0" fontId="23" fillId="33" borderId="73" xfId="0" applyFont="1" applyFill="1" applyBorder="1" applyAlignment="1">
      <alignment horizontal="center" vertical="center"/>
    </xf>
    <xf numFmtId="0" fontId="23" fillId="33" borderId="14" xfId="0" applyFont="1" applyFill="1" applyBorder="1" applyAlignment="1">
      <alignment horizontal="center" vertical="center"/>
    </xf>
    <xf numFmtId="0" fontId="23" fillId="33" borderId="74" xfId="0" applyFont="1" applyFill="1" applyBorder="1" applyAlignment="1">
      <alignment horizontal="center" vertical="center"/>
    </xf>
    <xf numFmtId="0" fontId="20" fillId="33" borderId="75" xfId="0" applyFont="1" applyFill="1" applyBorder="1" applyAlignment="1">
      <alignment horizontal="center" vertical="center"/>
    </xf>
    <xf numFmtId="0" fontId="20" fillId="33" borderId="76" xfId="0" applyFont="1" applyFill="1" applyBorder="1" applyAlignment="1">
      <alignment horizontal="center" vertical="center"/>
    </xf>
    <xf numFmtId="0" fontId="20" fillId="33" borderId="77" xfId="0" applyFont="1" applyFill="1" applyBorder="1" applyAlignment="1">
      <alignment horizontal="center" vertical="center"/>
    </xf>
    <xf numFmtId="0" fontId="20" fillId="0" borderId="43" xfId="0" applyFont="1" applyFill="1" applyBorder="1" applyAlignment="1">
      <alignment horizontal="left" vertical="center" wrapText="1"/>
    </xf>
    <xf numFmtId="0" fontId="20" fillId="33" borderId="23" xfId="0" applyFont="1" applyFill="1" applyBorder="1" applyAlignment="1">
      <alignment horizontal="center" vertical="center"/>
    </xf>
    <xf numFmtId="0" fontId="20" fillId="33" borderId="32" xfId="0" applyFont="1" applyFill="1" applyBorder="1" applyAlignment="1">
      <alignment horizontal="center" vertical="center"/>
    </xf>
    <xf numFmtId="0" fontId="20" fillId="33" borderId="61" xfId="0" applyFont="1" applyFill="1" applyBorder="1" applyAlignment="1">
      <alignment horizontal="center" vertical="center"/>
    </xf>
    <xf numFmtId="0" fontId="20" fillId="33" borderId="78" xfId="0" applyFont="1" applyFill="1" applyBorder="1" applyAlignment="1">
      <alignment horizontal="center" vertical="center"/>
    </xf>
    <xf numFmtId="0" fontId="20" fillId="33" borderId="31" xfId="0" applyFont="1" applyFill="1" applyBorder="1" applyAlignment="1">
      <alignment horizontal="center" vertical="center"/>
    </xf>
    <xf numFmtId="0" fontId="20" fillId="33" borderId="29" xfId="0" applyFont="1" applyFill="1" applyBorder="1" applyAlignment="1">
      <alignment vertical="center"/>
    </xf>
    <xf numFmtId="0" fontId="20" fillId="33" borderId="62" xfId="0" applyFont="1" applyFill="1" applyBorder="1" applyAlignment="1">
      <alignment vertical="center"/>
    </xf>
    <xf numFmtId="0" fontId="20" fillId="33" borderId="79" xfId="0" applyFont="1" applyFill="1" applyBorder="1" applyAlignment="1">
      <alignment horizontal="right" vertical="center"/>
    </xf>
    <xf numFmtId="0" fontId="20" fillId="33" borderId="29" xfId="0" applyFont="1" applyFill="1" applyBorder="1" applyAlignment="1">
      <alignment horizontal="right" vertical="center"/>
    </xf>
    <xf numFmtId="0" fontId="20" fillId="33" borderId="25" xfId="0" applyFont="1" applyFill="1" applyBorder="1" applyAlignment="1">
      <alignment horizontal="right" vertical="center"/>
    </xf>
    <xf numFmtId="0" fontId="20" fillId="33" borderId="30" xfId="0" applyFont="1" applyFill="1" applyBorder="1" applyAlignment="1">
      <alignment horizontal="right" vertical="center"/>
    </xf>
    <xf numFmtId="0" fontId="20" fillId="33" borderId="80" xfId="0" applyFont="1" applyFill="1" applyBorder="1" applyAlignment="1">
      <alignment horizontal="right" vertical="center"/>
    </xf>
    <xf numFmtId="0" fontId="20" fillId="33" borderId="63" xfId="0" applyFont="1" applyFill="1" applyBorder="1" applyAlignment="1">
      <alignment horizontal="right" vertical="center"/>
    </xf>
    <xf numFmtId="0" fontId="20" fillId="33" borderId="62" xfId="0" applyFont="1" applyFill="1" applyBorder="1" applyAlignment="1">
      <alignment horizontal="right" vertical="center"/>
    </xf>
    <xf numFmtId="1" fontId="20" fillId="33" borderId="81" xfId="0" applyNumberFormat="1" applyFont="1" applyFill="1" applyBorder="1" applyAlignment="1">
      <alignment horizontal="left" vertical="center"/>
    </xf>
    <xf numFmtId="0" fontId="20" fillId="33" borderId="79" xfId="0" applyFont="1" applyFill="1" applyBorder="1" applyAlignment="1">
      <alignment vertical="center"/>
    </xf>
    <xf numFmtId="0" fontId="20" fillId="33" borderId="30" xfId="0" applyFont="1" applyFill="1" applyBorder="1" applyAlignment="1">
      <alignment vertical="center"/>
    </xf>
    <xf numFmtId="0" fontId="20" fillId="33" borderId="81" xfId="0" applyFont="1" applyFill="1" applyBorder="1" applyAlignment="1">
      <alignment vertical="center"/>
    </xf>
    <xf numFmtId="0" fontId="20" fillId="32" borderId="54" xfId="0" applyFont="1" applyFill="1" applyBorder="1" applyAlignment="1">
      <alignment vertical="center"/>
    </xf>
    <xf numFmtId="0" fontId="20" fillId="32" borderId="0" xfId="0" applyFont="1" applyFill="1" applyBorder="1" applyAlignment="1">
      <alignment vertical="center" wrapText="1"/>
    </xf>
    <xf numFmtId="0" fontId="23" fillId="33" borderId="82" xfId="0" applyFont="1" applyFill="1" applyBorder="1" applyAlignment="1">
      <alignment horizontal="center" vertical="center"/>
    </xf>
    <xf numFmtId="0" fontId="23" fillId="33" borderId="19" xfId="0" applyFont="1" applyFill="1" applyBorder="1" applyAlignment="1">
      <alignment horizontal="center" vertical="center"/>
    </xf>
    <xf numFmtId="0" fontId="23" fillId="33" borderId="20" xfId="0" applyFont="1" applyFill="1" applyBorder="1" applyAlignment="1">
      <alignment horizontal="center" vertical="center"/>
    </xf>
    <xf numFmtId="0" fontId="20" fillId="33" borderId="83" xfId="0" applyFont="1" applyFill="1" applyBorder="1" applyAlignment="1">
      <alignment horizontal="center" vertical="center"/>
    </xf>
    <xf numFmtId="0" fontId="20" fillId="33" borderId="0" xfId="0" applyFont="1" applyFill="1" applyBorder="1" applyAlignment="1">
      <alignment horizontal="center" vertical="center"/>
    </xf>
    <xf numFmtId="0" fontId="20" fillId="33" borderId="71" xfId="0" applyFont="1" applyFill="1" applyBorder="1" applyAlignment="1">
      <alignment horizontal="center" vertical="center"/>
    </xf>
    <xf numFmtId="0" fontId="20" fillId="32" borderId="23" xfId="0" applyFont="1" applyFill="1" applyBorder="1" applyAlignment="1">
      <alignment vertical="center" wrapText="1"/>
    </xf>
    <xf numFmtId="0" fontId="20" fillId="33" borderId="27" xfId="0" applyFont="1" applyFill="1" applyBorder="1" applyAlignment="1">
      <alignment horizontal="center" vertical="center"/>
    </xf>
    <xf numFmtId="0" fontId="20" fillId="33" borderId="84" xfId="0" applyFont="1" applyFill="1" applyBorder="1" applyAlignment="1">
      <alignment horizontal="center" vertical="center"/>
    </xf>
    <xf numFmtId="0" fontId="20" fillId="33" borderId="85" xfId="0" applyFont="1" applyFill="1" applyBorder="1" applyAlignment="1">
      <alignment horizontal="center" vertical="center"/>
    </xf>
    <xf numFmtId="0" fontId="20" fillId="33" borderId="86" xfId="0" applyFont="1" applyFill="1" applyBorder="1" applyAlignment="1">
      <alignment horizontal="center" vertical="center"/>
    </xf>
    <xf numFmtId="0" fontId="20" fillId="33" borderId="87" xfId="0" applyFont="1" applyFill="1" applyBorder="1" applyAlignment="1">
      <alignment horizontal="center" vertical="center"/>
    </xf>
    <xf numFmtId="0" fontId="23" fillId="33" borderId="88" xfId="0" applyFont="1" applyFill="1" applyBorder="1" applyAlignment="1">
      <alignment horizontal="center" vertical="center"/>
    </xf>
    <xf numFmtId="0" fontId="23" fillId="33" borderId="89" xfId="0" applyFont="1" applyFill="1" applyBorder="1" applyAlignment="1">
      <alignment horizontal="center" vertical="center"/>
    </xf>
    <xf numFmtId="0" fontId="23" fillId="33" borderId="90" xfId="0" applyFont="1" applyFill="1" applyBorder="1" applyAlignment="1">
      <alignment horizontal="center" vertical="center"/>
    </xf>
    <xf numFmtId="0" fontId="20" fillId="33" borderId="88" xfId="0" applyFont="1" applyFill="1" applyBorder="1" applyAlignment="1">
      <alignment horizontal="center" vertical="center"/>
    </xf>
    <xf numFmtId="0" fontId="20" fillId="33" borderId="89" xfId="0" applyFont="1" applyFill="1" applyBorder="1" applyAlignment="1">
      <alignment horizontal="center" vertical="center"/>
    </xf>
    <xf numFmtId="0" fontId="20" fillId="33" borderId="91" xfId="0" applyFont="1" applyFill="1" applyBorder="1" applyAlignment="1">
      <alignment horizontal="center" vertical="center"/>
    </xf>
    <xf numFmtId="0" fontId="20" fillId="33" borderId="92" xfId="0" applyFont="1" applyFill="1" applyBorder="1" applyAlignment="1">
      <alignment horizontal="center" vertical="center"/>
    </xf>
    <xf numFmtId="0" fontId="20" fillId="33" borderId="93" xfId="0" applyFont="1" applyFill="1" applyBorder="1" applyAlignment="1">
      <alignment horizontal="center" vertical="center"/>
    </xf>
    <xf numFmtId="0" fontId="20" fillId="0" borderId="58" xfId="0" applyFont="1" applyFill="1" applyBorder="1" applyAlignment="1">
      <alignment horizontal="left" vertical="center" wrapText="1"/>
    </xf>
    <xf numFmtId="0" fontId="23" fillId="33" borderId="42" xfId="0" applyFont="1" applyFill="1" applyBorder="1" applyAlignment="1">
      <alignment horizontal="center" vertical="center"/>
    </xf>
    <xf numFmtId="0" fontId="20" fillId="0" borderId="42" xfId="0" applyFont="1" applyFill="1" applyBorder="1" applyAlignment="1">
      <alignment horizontal="left" vertical="center" wrapText="1"/>
    </xf>
    <xf numFmtId="0" fontId="20" fillId="0" borderId="24" xfId="0" applyFont="1" applyFill="1" applyBorder="1" applyAlignment="1">
      <alignment vertical="center"/>
    </xf>
    <xf numFmtId="0" fontId="20" fillId="0" borderId="24" xfId="0" applyFont="1" applyFill="1" applyBorder="1" applyAlignment="1">
      <alignment vertical="center" wrapText="1"/>
    </xf>
    <xf numFmtId="0" fontId="20" fillId="32" borderId="19" xfId="0" applyFont="1" applyFill="1" applyBorder="1" applyAlignment="1">
      <alignment horizontal="center" vertical="center"/>
    </xf>
    <xf numFmtId="0" fontId="20" fillId="32" borderId="94" xfId="0" applyFont="1" applyFill="1" applyBorder="1" applyAlignment="1">
      <alignment vertical="center" wrapText="1"/>
    </xf>
    <xf numFmtId="0" fontId="20" fillId="33" borderId="82" xfId="0" applyFont="1" applyFill="1" applyBorder="1" applyAlignment="1">
      <alignment horizontal="center" vertical="center"/>
    </xf>
    <xf numFmtId="0" fontId="20" fillId="33" borderId="95" xfId="0" applyFont="1" applyFill="1" applyBorder="1" applyAlignment="1">
      <alignment horizontal="center" vertical="center"/>
    </xf>
    <xf numFmtId="0" fontId="20" fillId="33" borderId="94" xfId="0" applyFont="1" applyFill="1" applyBorder="1" applyAlignment="1">
      <alignment horizontal="center" vertical="center"/>
    </xf>
    <xf numFmtId="0" fontId="20" fillId="33" borderId="82" xfId="0" applyFont="1" applyFill="1" applyBorder="1" applyAlignment="1">
      <alignment/>
    </xf>
    <xf numFmtId="0" fontId="20" fillId="33" borderId="95" xfId="0" applyFont="1" applyFill="1" applyBorder="1" applyAlignment="1">
      <alignment/>
    </xf>
    <xf numFmtId="0" fontId="20" fillId="33" borderId="96" xfId="0" applyFont="1" applyFill="1" applyBorder="1" applyAlignment="1">
      <alignment horizontal="center" vertical="center"/>
    </xf>
    <xf numFmtId="0" fontId="20" fillId="33" borderId="97" xfId="0" applyFont="1" applyFill="1" applyBorder="1" applyAlignment="1">
      <alignment horizontal="center" vertical="center"/>
    </xf>
    <xf numFmtId="1" fontId="20" fillId="33" borderId="95" xfId="0" applyNumberFormat="1" applyFont="1" applyFill="1" applyBorder="1" applyAlignment="1">
      <alignment horizontal="center" vertical="center"/>
    </xf>
    <xf numFmtId="0" fontId="20" fillId="32" borderId="98" xfId="0" applyFont="1" applyFill="1" applyBorder="1" applyAlignment="1">
      <alignment horizontal="center" vertical="center"/>
    </xf>
    <xf numFmtId="0" fontId="20" fillId="32" borderId="99" xfId="0" applyFont="1" applyFill="1" applyBorder="1" applyAlignment="1">
      <alignment horizontal="center" vertical="center"/>
    </xf>
    <xf numFmtId="0" fontId="20" fillId="0" borderId="40" xfId="0" applyFont="1" applyFill="1" applyBorder="1" applyAlignment="1">
      <alignment horizontal="left" vertical="center" wrapText="1"/>
    </xf>
    <xf numFmtId="0" fontId="21" fillId="32" borderId="25" xfId="0" applyFont="1" applyFill="1" applyBorder="1" applyAlignment="1">
      <alignment horizontal="right" vertical="center" wrapText="1"/>
    </xf>
    <xf numFmtId="0" fontId="21" fillId="33" borderId="30" xfId="0" applyFont="1" applyFill="1" applyBorder="1" applyAlignment="1">
      <alignment horizontal="center" vertical="center"/>
    </xf>
    <xf numFmtId="0" fontId="21" fillId="33" borderId="56" xfId="0" applyFont="1" applyFill="1" applyBorder="1" applyAlignment="1">
      <alignment horizontal="center" vertical="center"/>
    </xf>
    <xf numFmtId="0" fontId="21" fillId="33" borderId="100" xfId="0" applyFont="1" applyFill="1" applyBorder="1" applyAlignment="1">
      <alignment horizontal="center" vertical="center"/>
    </xf>
    <xf numFmtId="0" fontId="21" fillId="32" borderId="87" xfId="0" applyFont="1" applyFill="1" applyBorder="1" applyAlignment="1">
      <alignment horizontal="center" vertical="center"/>
    </xf>
    <xf numFmtId="0" fontId="20" fillId="0" borderId="47" xfId="0" applyFont="1" applyFill="1" applyBorder="1" applyAlignment="1">
      <alignment horizontal="left" vertical="center" wrapText="1"/>
    </xf>
    <xf numFmtId="0" fontId="20" fillId="32" borderId="41" xfId="0" applyFont="1" applyFill="1" applyBorder="1" applyAlignment="1">
      <alignment horizontal="left" vertical="center" wrapText="1"/>
    </xf>
    <xf numFmtId="0" fontId="21" fillId="33" borderId="41" xfId="0" applyFont="1" applyFill="1" applyBorder="1" applyAlignment="1">
      <alignment horizontal="center" vertical="center"/>
    </xf>
    <xf numFmtId="0" fontId="22" fillId="33" borderId="39" xfId="0" applyFont="1" applyFill="1" applyBorder="1" applyAlignment="1">
      <alignment horizontal="center" vertical="center"/>
    </xf>
    <xf numFmtId="0" fontId="22" fillId="33" borderId="43" xfId="0" applyFont="1" applyFill="1" applyBorder="1" applyAlignment="1">
      <alignment horizontal="center" vertical="center"/>
    </xf>
    <xf numFmtId="0" fontId="21" fillId="33" borderId="34" xfId="0" applyFont="1" applyFill="1" applyBorder="1" applyAlignment="1">
      <alignment horizontal="center" vertical="center"/>
    </xf>
    <xf numFmtId="0" fontId="21" fillId="33" borderId="40" xfId="0" applyFont="1" applyFill="1" applyBorder="1" applyAlignment="1">
      <alignment horizontal="center" vertical="center"/>
    </xf>
    <xf numFmtId="1" fontId="20" fillId="33" borderId="39" xfId="0" applyNumberFormat="1" applyFont="1" applyFill="1" applyBorder="1" applyAlignment="1">
      <alignment horizontal="center" vertical="center"/>
    </xf>
    <xf numFmtId="1" fontId="20" fillId="32" borderId="42" xfId="0" applyNumberFormat="1" applyFont="1" applyFill="1" applyBorder="1" applyAlignment="1">
      <alignment horizontal="center"/>
    </xf>
    <xf numFmtId="0" fontId="20" fillId="32" borderId="48" xfId="0" applyFont="1" applyFill="1" applyBorder="1" applyAlignment="1">
      <alignment horizontal="left" wrapText="1"/>
    </xf>
    <xf numFmtId="0" fontId="20" fillId="33" borderId="45" xfId="0" applyFont="1" applyFill="1" applyBorder="1" applyAlignment="1">
      <alignment/>
    </xf>
    <xf numFmtId="0" fontId="20" fillId="33" borderId="42" xfId="0" applyFont="1" applyFill="1" applyBorder="1" applyAlignment="1">
      <alignment/>
    </xf>
    <xf numFmtId="0" fontId="20" fillId="33" borderId="48" xfId="0" applyFont="1" applyFill="1" applyBorder="1" applyAlignment="1">
      <alignment horizontal="center"/>
    </xf>
    <xf numFmtId="0" fontId="20" fillId="33" borderId="42" xfId="0" applyFont="1" applyFill="1" applyBorder="1" applyAlignment="1">
      <alignment horizontal="center"/>
    </xf>
    <xf numFmtId="0" fontId="20" fillId="33" borderId="46" xfId="0" applyFont="1" applyFill="1" applyBorder="1" applyAlignment="1">
      <alignment horizontal="center"/>
    </xf>
    <xf numFmtId="0" fontId="20" fillId="33" borderId="47" xfId="0" applyFont="1" applyFill="1" applyBorder="1" applyAlignment="1">
      <alignment horizontal="center"/>
    </xf>
    <xf numFmtId="1" fontId="20" fillId="33" borderId="45" xfId="0" applyNumberFormat="1" applyFont="1" applyFill="1" applyBorder="1" applyAlignment="1">
      <alignment horizontal="center"/>
    </xf>
    <xf numFmtId="1" fontId="20" fillId="32" borderId="47" xfId="0" applyNumberFormat="1" applyFont="1" applyFill="1" applyBorder="1" applyAlignment="1">
      <alignment horizontal="center"/>
    </xf>
    <xf numFmtId="0" fontId="21" fillId="32" borderId="48" xfId="0" applyFont="1" applyFill="1" applyBorder="1" applyAlignment="1">
      <alignment horizontal="center" vertical="center"/>
    </xf>
    <xf numFmtId="1" fontId="20" fillId="0" borderId="47" xfId="0" applyNumberFormat="1" applyFont="1" applyFill="1" applyBorder="1" applyAlignment="1">
      <alignment horizontal="left" vertical="center" wrapText="1"/>
    </xf>
    <xf numFmtId="0" fontId="20" fillId="33" borderId="45" xfId="0" applyFont="1" applyFill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0" fontId="20" fillId="0" borderId="14" xfId="0" applyFont="1" applyBorder="1" applyAlignment="1">
      <alignment horizontal="center" vertical="center" textRotation="255" shrinkToFit="1"/>
    </xf>
    <xf numFmtId="0" fontId="20" fillId="0" borderId="101" xfId="0" applyFont="1" applyBorder="1" applyAlignment="1">
      <alignment horizontal="center" vertical="center" shrinkToFit="1"/>
    </xf>
    <xf numFmtId="0" fontId="20" fillId="0" borderId="14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 wrapText="1"/>
    </xf>
    <xf numFmtId="0" fontId="20" fillId="0" borderId="102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03" xfId="0" applyFont="1" applyFill="1" applyBorder="1" applyAlignment="1">
      <alignment horizontal="center" vertical="center" wrapText="1"/>
    </xf>
    <xf numFmtId="0" fontId="20" fillId="0" borderId="104" xfId="0" applyFont="1" applyFill="1" applyBorder="1" applyAlignment="1">
      <alignment horizontal="center" vertical="center" wrapText="1"/>
    </xf>
    <xf numFmtId="0" fontId="20" fillId="0" borderId="103" xfId="0" applyFont="1" applyFill="1" applyBorder="1" applyAlignment="1">
      <alignment horizontal="center" vertical="center"/>
    </xf>
    <xf numFmtId="0" fontId="20" fillId="0" borderId="104" xfId="0" applyFont="1" applyFill="1" applyBorder="1" applyAlignment="1">
      <alignment horizontal="center" vertical="center"/>
    </xf>
    <xf numFmtId="0" fontId="20" fillId="0" borderId="105" xfId="0" applyFont="1" applyFill="1" applyBorder="1" applyAlignment="1">
      <alignment horizontal="center" vertical="center"/>
    </xf>
    <xf numFmtId="0" fontId="20" fillId="0" borderId="106" xfId="0" applyFont="1" applyFill="1" applyBorder="1" applyAlignment="1">
      <alignment horizontal="center" vertical="center"/>
    </xf>
    <xf numFmtId="0" fontId="8" fillId="0" borderId="107" xfId="0" applyFont="1" applyBorder="1" applyAlignment="1">
      <alignment horizontal="center" vertical="center" shrinkToFit="1"/>
    </xf>
    <xf numFmtId="0" fontId="8" fillId="0" borderId="42" xfId="0" applyFont="1" applyBorder="1" applyAlignment="1">
      <alignment horizontal="center" vertical="center" shrinkToFit="1"/>
    </xf>
    <xf numFmtId="0" fontId="8" fillId="0" borderId="108" xfId="0" applyFont="1" applyBorder="1" applyAlignment="1">
      <alignment horizontal="center" vertical="center" shrinkToFit="1"/>
    </xf>
    <xf numFmtId="0" fontId="8" fillId="0" borderId="109" xfId="0" applyFont="1" applyBorder="1" applyAlignment="1">
      <alignment horizontal="center" vertical="center" shrinkToFit="1"/>
    </xf>
    <xf numFmtId="0" fontId="8" fillId="0" borderId="109" xfId="0" applyFont="1" applyBorder="1" applyAlignment="1">
      <alignment vertical="center" shrinkToFit="1"/>
    </xf>
    <xf numFmtId="0" fontId="15" fillId="0" borderId="39" xfId="0" applyFont="1" applyFill="1" applyBorder="1" applyAlignment="1">
      <alignment horizontal="center"/>
    </xf>
    <xf numFmtId="0" fontId="15" fillId="0" borderId="34" xfId="0" applyFont="1" applyFill="1" applyBorder="1" applyAlignment="1">
      <alignment horizontal="center"/>
    </xf>
    <xf numFmtId="0" fontId="15" fillId="0" borderId="40" xfId="0" applyFont="1" applyFill="1" applyBorder="1" applyAlignment="1">
      <alignment horizontal="center"/>
    </xf>
    <xf numFmtId="0" fontId="15" fillId="0" borderId="43" xfId="0" applyFont="1" applyFill="1" applyBorder="1" applyAlignment="1">
      <alignment horizontal="center"/>
    </xf>
    <xf numFmtId="0" fontId="15" fillId="0" borderId="26" xfId="0" applyFont="1" applyFill="1" applyBorder="1" applyAlignment="1">
      <alignment horizontal="center"/>
    </xf>
    <xf numFmtId="0" fontId="8" fillId="0" borderId="110" xfId="0" applyFont="1" applyBorder="1" applyAlignment="1">
      <alignment horizontal="center" vertical="center" shrinkToFit="1"/>
    </xf>
    <xf numFmtId="0" fontId="8" fillId="0" borderId="108" xfId="0" applyFont="1" applyBorder="1" applyAlignment="1">
      <alignment vertical="center" shrinkToFit="1"/>
    </xf>
    <xf numFmtId="0" fontId="8" fillId="0" borderId="42" xfId="0" applyFont="1" applyFill="1" applyBorder="1" applyAlignment="1">
      <alignment horizontal="center" vertical="center" shrinkToFit="1"/>
    </xf>
    <xf numFmtId="0" fontId="8" fillId="0" borderId="108" xfId="0" applyFont="1" applyFill="1" applyBorder="1" applyAlignment="1">
      <alignment horizontal="center" vertical="center" shrinkToFit="1"/>
    </xf>
    <xf numFmtId="0" fontId="8" fillId="0" borderId="107" xfId="0" applyFont="1" applyFill="1" applyBorder="1" applyAlignment="1">
      <alignment horizontal="center" vertical="center" shrinkToFit="1"/>
    </xf>
    <xf numFmtId="0" fontId="8" fillId="0" borderId="108" xfId="0" applyFont="1" applyFill="1" applyBorder="1" applyAlignment="1">
      <alignment vertical="center" shrinkToFit="1"/>
    </xf>
    <xf numFmtId="0" fontId="8" fillId="0" borderId="109" xfId="0" applyFont="1" applyFill="1" applyBorder="1" applyAlignment="1">
      <alignment vertical="center" shrinkToFit="1"/>
    </xf>
    <xf numFmtId="0" fontId="8" fillId="0" borderId="109" xfId="0" applyFont="1" applyFill="1" applyBorder="1" applyAlignment="1">
      <alignment horizontal="center" vertical="center" shrinkToFit="1"/>
    </xf>
    <xf numFmtId="0" fontId="15" fillId="0" borderId="45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shrinkToFit="1"/>
    </xf>
    <xf numFmtId="0" fontId="10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8" fillId="0" borderId="0" xfId="0" applyFont="1" applyAlignment="1">
      <alignment vertical="top" shrinkToFit="1"/>
    </xf>
    <xf numFmtId="0" fontId="8" fillId="0" borderId="111" xfId="0" applyFont="1" applyBorder="1" applyAlignment="1">
      <alignment horizontal="center"/>
    </xf>
    <xf numFmtId="0" fontId="8" fillId="0" borderId="112" xfId="0" applyFont="1" applyBorder="1" applyAlignment="1">
      <alignment horizontal="center"/>
    </xf>
    <xf numFmtId="0" fontId="8" fillId="0" borderId="107" xfId="0" applyFont="1" applyBorder="1" applyAlignment="1">
      <alignment horizontal="center"/>
    </xf>
    <xf numFmtId="0" fontId="8" fillId="0" borderId="108" xfId="0" applyFont="1" applyBorder="1" applyAlignment="1">
      <alignment horizontal="center"/>
    </xf>
    <xf numFmtId="0" fontId="8" fillId="0" borderId="11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14" xfId="0" applyFont="1" applyBorder="1" applyAlignment="1">
      <alignment/>
    </xf>
    <xf numFmtId="0" fontId="21" fillId="0" borderId="16" xfId="0" applyFont="1" applyBorder="1" applyAlignment="1">
      <alignment/>
    </xf>
    <xf numFmtId="0" fontId="8" fillId="0" borderId="115" xfId="0" applyFont="1" applyBorder="1" applyAlignment="1">
      <alignment/>
    </xf>
    <xf numFmtId="0" fontId="21" fillId="0" borderId="116" xfId="0" applyFont="1" applyBorder="1" applyAlignment="1">
      <alignment/>
    </xf>
    <xf numFmtId="0" fontId="8" fillId="0" borderId="20" xfId="0" applyFont="1" applyBorder="1" applyAlignment="1">
      <alignment/>
    </xf>
    <xf numFmtId="0" fontId="21" fillId="0" borderId="0" xfId="0" applyFont="1" applyBorder="1" applyAlignment="1">
      <alignment vertical="center"/>
    </xf>
    <xf numFmtId="0" fontId="8" fillId="0" borderId="0" xfId="0" applyFont="1" applyBorder="1" applyAlignment="1">
      <alignment/>
    </xf>
    <xf numFmtId="0" fontId="21" fillId="0" borderId="0" xfId="0" applyFont="1" applyBorder="1" applyAlignment="1">
      <alignment/>
    </xf>
    <xf numFmtId="0" fontId="8" fillId="0" borderId="117" xfId="0" applyFont="1" applyBorder="1" applyAlignment="1">
      <alignment/>
    </xf>
    <xf numFmtId="0" fontId="8" fillId="0" borderId="118" xfId="0" applyFont="1" applyBorder="1" applyAlignment="1">
      <alignment/>
    </xf>
    <xf numFmtId="0" fontId="8" fillId="0" borderId="119" xfId="0" applyFont="1" applyBorder="1" applyAlignment="1">
      <alignment/>
    </xf>
    <xf numFmtId="0" fontId="15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 vertical="top"/>
    </xf>
    <xf numFmtId="0" fontId="10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17" fillId="0" borderId="120" xfId="0" applyFont="1" applyBorder="1" applyAlignment="1">
      <alignment horizontal="center" vertical="center" textRotation="255" shrinkToFit="1"/>
    </xf>
    <xf numFmtId="0" fontId="17" fillId="0" borderId="121" xfId="0" applyFont="1" applyBorder="1" applyAlignment="1">
      <alignment horizontal="center" vertical="center" textRotation="255" shrinkToFit="1"/>
    </xf>
    <xf numFmtId="0" fontId="8" fillId="0" borderId="102" xfId="0" applyFont="1" applyBorder="1" applyAlignment="1">
      <alignment horizontal="center" vertical="center" shrinkToFit="1"/>
    </xf>
    <xf numFmtId="0" fontId="8" fillId="0" borderId="15" xfId="0" applyFont="1" applyBorder="1" applyAlignment="1">
      <alignment horizontal="center" vertical="center" shrinkToFit="1"/>
    </xf>
    <xf numFmtId="0" fontId="8" fillId="0" borderId="122" xfId="0" applyFont="1" applyBorder="1" applyAlignment="1">
      <alignment horizontal="center" vertical="center" shrinkToFit="1"/>
    </xf>
    <xf numFmtId="0" fontId="8" fillId="0" borderId="123" xfId="0" applyFont="1" applyBorder="1" applyAlignment="1">
      <alignment horizontal="center" vertical="center" shrinkToFit="1"/>
    </xf>
    <xf numFmtId="0" fontId="8" fillId="0" borderId="35" xfId="0" applyFont="1" applyBorder="1" applyAlignment="1">
      <alignment horizontal="center" vertical="center" shrinkToFit="1"/>
    </xf>
    <xf numFmtId="0" fontId="8" fillId="0" borderId="124" xfId="0" applyFont="1" applyBorder="1" applyAlignment="1">
      <alignment horizontal="center" vertical="center" shrinkToFit="1"/>
    </xf>
    <xf numFmtId="0" fontId="8" fillId="0" borderId="125" xfId="0" applyFont="1" applyBorder="1" applyAlignment="1">
      <alignment horizontal="center" vertical="center" shrinkToFit="1"/>
    </xf>
    <xf numFmtId="0" fontId="8" fillId="0" borderId="126" xfId="0" applyFont="1" applyBorder="1" applyAlignment="1">
      <alignment horizontal="center" vertical="center" shrinkToFit="1"/>
    </xf>
    <xf numFmtId="0" fontId="8" fillId="0" borderId="127" xfId="0" applyFont="1" applyBorder="1" applyAlignment="1">
      <alignment horizontal="center" vertical="center" shrinkToFit="1"/>
    </xf>
    <xf numFmtId="0" fontId="8" fillId="0" borderId="128" xfId="0" applyFont="1" applyBorder="1" applyAlignment="1">
      <alignment horizontal="center" vertical="center" shrinkToFit="1"/>
    </xf>
    <xf numFmtId="0" fontId="8" fillId="0" borderId="129" xfId="0" applyFont="1" applyBorder="1" applyAlignment="1">
      <alignment horizontal="center" vertical="center" shrinkToFit="1"/>
    </xf>
    <xf numFmtId="0" fontId="8" fillId="0" borderId="130" xfId="0" applyFont="1" applyBorder="1" applyAlignment="1">
      <alignment horizontal="center" vertical="center" shrinkToFit="1"/>
    </xf>
    <xf numFmtId="0" fontId="8" fillId="0" borderId="131" xfId="0" applyFont="1" applyBorder="1" applyAlignment="1">
      <alignment horizontal="center" vertical="center" shrinkToFit="1"/>
    </xf>
    <xf numFmtId="0" fontId="8" fillId="0" borderId="121" xfId="0" applyFont="1" applyBorder="1" applyAlignment="1">
      <alignment vertical="center" shrinkToFit="1"/>
    </xf>
    <xf numFmtId="0" fontId="8" fillId="0" borderId="132" xfId="0" applyFont="1" applyBorder="1" applyAlignment="1">
      <alignment vertical="center" shrinkToFit="1"/>
    </xf>
    <xf numFmtId="0" fontId="8" fillId="0" borderId="55" xfId="0" applyFont="1" applyBorder="1" applyAlignment="1">
      <alignment horizontal="center" vertical="center" shrinkToFit="1"/>
    </xf>
    <xf numFmtId="0" fontId="8" fillId="0" borderId="133" xfId="0" applyFont="1" applyBorder="1" applyAlignment="1">
      <alignment horizontal="center" vertical="center" shrinkToFit="1"/>
    </xf>
    <xf numFmtId="0" fontId="8" fillId="33" borderId="129" xfId="0" applyFont="1" applyFill="1" applyBorder="1" applyAlignment="1">
      <alignment horizontal="center" vertical="center" shrinkToFit="1"/>
    </xf>
    <xf numFmtId="0" fontId="8" fillId="0" borderId="14" xfId="0" applyFont="1" applyBorder="1" applyAlignment="1">
      <alignment horizontal="center" vertical="center" shrinkToFit="1"/>
    </xf>
    <xf numFmtId="0" fontId="8" fillId="0" borderId="130" xfId="0" applyFont="1" applyBorder="1" applyAlignment="1">
      <alignment vertical="center" shrinkToFit="1"/>
    </xf>
    <xf numFmtId="0" fontId="8" fillId="0" borderId="131" xfId="0" applyFont="1" applyBorder="1" applyAlignment="1">
      <alignment vertical="center" shrinkToFit="1"/>
    </xf>
    <xf numFmtId="0" fontId="8" fillId="0" borderId="126" xfId="0" applyFont="1" applyBorder="1" applyAlignment="1">
      <alignment vertical="center" shrinkToFit="1"/>
    </xf>
    <xf numFmtId="0" fontId="8" fillId="0" borderId="133" xfId="0" applyFont="1" applyBorder="1" applyAlignment="1">
      <alignment vertical="center" shrinkToFit="1"/>
    </xf>
    <xf numFmtId="0" fontId="8" fillId="0" borderId="128" xfId="0" applyFont="1" applyBorder="1" applyAlignment="1">
      <alignment vertical="center" shrinkToFit="1"/>
    </xf>
    <xf numFmtId="0" fontId="8" fillId="0" borderId="129" xfId="0" applyFont="1" applyBorder="1" applyAlignment="1">
      <alignment vertical="center" shrinkToFit="1"/>
    </xf>
    <xf numFmtId="0" fontId="8" fillId="0" borderId="134" xfId="0" applyFont="1" applyBorder="1" applyAlignment="1">
      <alignment/>
    </xf>
    <xf numFmtId="0" fontId="8" fillId="0" borderId="135" xfId="0" applyFont="1" applyBorder="1" applyAlignment="1">
      <alignment/>
    </xf>
    <xf numFmtId="0" fontId="8" fillId="0" borderId="136" xfId="0" applyFont="1" applyBorder="1" applyAlignment="1">
      <alignment/>
    </xf>
    <xf numFmtId="0" fontId="8" fillId="0" borderId="137" xfId="0" applyFont="1" applyBorder="1" applyAlignment="1">
      <alignment horizontal="center" vertical="center" shrinkToFit="1"/>
    </xf>
    <xf numFmtId="0" fontId="8" fillId="0" borderId="126" xfId="0" applyFont="1" applyFill="1" applyBorder="1" applyAlignment="1">
      <alignment horizontal="center" vertical="center" shrinkToFit="1"/>
    </xf>
    <xf numFmtId="0" fontId="8" fillId="0" borderId="122" xfId="0" applyFont="1" applyFill="1" applyBorder="1" applyAlignment="1">
      <alignment horizontal="center" vertical="center" shrinkToFit="1"/>
    </xf>
    <xf numFmtId="0" fontId="8" fillId="0" borderId="138" xfId="0" applyFont="1" applyBorder="1" applyAlignment="1">
      <alignment horizontal="center" vertical="center" shrinkToFit="1"/>
    </xf>
    <xf numFmtId="0" fontId="8" fillId="0" borderId="125" xfId="0" applyFont="1" applyFill="1" applyBorder="1" applyAlignment="1">
      <alignment horizontal="center" vertical="center" shrinkToFit="1"/>
    </xf>
    <xf numFmtId="0" fontId="8" fillId="0" borderId="126" xfId="0" applyFont="1" applyFill="1" applyBorder="1" applyAlignment="1">
      <alignment vertical="center" shrinkToFit="1"/>
    </xf>
    <xf numFmtId="0" fontId="8" fillId="0" borderId="139" xfId="0" applyFont="1" applyFill="1" applyBorder="1" applyAlignment="1">
      <alignment horizontal="center" vertical="center" shrinkToFit="1"/>
    </xf>
    <xf numFmtId="0" fontId="8" fillId="0" borderId="26" xfId="0" applyFont="1" applyBorder="1" applyAlignment="1">
      <alignment horizontal="center" vertical="center" shrinkToFit="1"/>
    </xf>
    <xf numFmtId="0" fontId="8" fillId="0" borderId="35" xfId="0" applyFont="1" applyBorder="1" applyAlignment="1">
      <alignment horizontal="left" vertical="center" shrinkToFit="1"/>
    </xf>
    <xf numFmtId="0" fontId="8" fillId="0" borderId="37" xfId="0" applyFont="1" applyBorder="1" applyAlignment="1">
      <alignment horizontal="center" vertical="center" shrinkToFit="1"/>
    </xf>
    <xf numFmtId="0" fontId="8" fillId="0" borderId="45" xfId="0" applyFont="1" applyFill="1" applyBorder="1" applyAlignment="1">
      <alignment horizontal="center" vertical="center" shrinkToFit="1"/>
    </xf>
    <xf numFmtId="0" fontId="8" fillId="0" borderId="46" xfId="0" applyFont="1" applyBorder="1" applyAlignment="1">
      <alignment horizontal="center" vertical="center" shrinkToFit="1"/>
    </xf>
    <xf numFmtId="0" fontId="8" fillId="0" borderId="32" xfId="0" applyFont="1" applyBorder="1" applyAlignment="1">
      <alignment/>
    </xf>
    <xf numFmtId="0" fontId="8" fillId="0" borderId="55" xfId="0" applyFont="1" applyBorder="1" applyAlignment="1">
      <alignment/>
    </xf>
    <xf numFmtId="0" fontId="8" fillId="0" borderId="61" xfId="0" applyFont="1" applyBorder="1" applyAlignment="1">
      <alignment/>
    </xf>
    <xf numFmtId="0" fontId="8" fillId="0" borderId="140" xfId="0" applyFont="1" applyBorder="1" applyAlignment="1">
      <alignment horizontal="center" vertical="center" shrinkToFit="1"/>
    </xf>
    <xf numFmtId="0" fontId="8" fillId="0" borderId="45" xfId="0" applyFont="1" applyBorder="1" applyAlignment="1">
      <alignment horizontal="center" vertical="center" shrinkToFit="1"/>
    </xf>
    <xf numFmtId="0" fontId="20" fillId="33" borderId="141" xfId="0" applyFont="1" applyFill="1" applyBorder="1" applyAlignment="1">
      <alignment horizontal="center" vertical="center"/>
    </xf>
    <xf numFmtId="0" fontId="21" fillId="33" borderId="54" xfId="0" applyFont="1" applyFill="1" applyBorder="1" applyAlignment="1">
      <alignment horizontal="center" vertical="center"/>
    </xf>
    <xf numFmtId="0" fontId="20" fillId="33" borderId="134" xfId="0" applyFont="1" applyFill="1" applyBorder="1" applyAlignment="1">
      <alignment horizontal="center" vertical="center"/>
    </xf>
    <xf numFmtId="0" fontId="20" fillId="33" borderId="135" xfId="0" applyFont="1" applyFill="1" applyBorder="1" applyAlignment="1">
      <alignment horizontal="center" vertical="center"/>
    </xf>
    <xf numFmtId="0" fontId="20" fillId="33" borderId="136" xfId="0" applyFont="1" applyFill="1" applyBorder="1" applyAlignment="1">
      <alignment horizontal="center" vertical="center"/>
    </xf>
    <xf numFmtId="0" fontId="20" fillId="33" borderId="142" xfId="0" applyFont="1" applyFill="1" applyBorder="1" applyAlignment="1">
      <alignment horizontal="center" vertical="center"/>
    </xf>
    <xf numFmtId="0" fontId="20" fillId="33" borderId="64" xfId="0" applyFont="1" applyFill="1" applyBorder="1" applyAlignment="1">
      <alignment horizontal="center" vertical="center"/>
    </xf>
    <xf numFmtId="0" fontId="21" fillId="33" borderId="53" xfId="0" applyFont="1" applyFill="1" applyBorder="1" applyAlignment="1">
      <alignment horizontal="center" vertical="center"/>
    </xf>
    <xf numFmtId="0" fontId="10" fillId="32" borderId="0" xfId="52" applyFont="1" applyFill="1" applyBorder="1" applyAlignment="1" applyProtection="1">
      <alignment wrapText="1"/>
      <protection locked="0"/>
    </xf>
    <xf numFmtId="0" fontId="10" fillId="0" borderId="0" xfId="0" applyFont="1" applyAlignment="1">
      <alignment wrapText="1"/>
    </xf>
    <xf numFmtId="0" fontId="10" fillId="32" borderId="0" xfId="52" applyFont="1" applyFill="1" applyBorder="1" applyAlignment="1">
      <alignment horizontal="left"/>
      <protection/>
    </xf>
    <xf numFmtId="0" fontId="21" fillId="33" borderId="76" xfId="0" applyFont="1" applyFill="1" applyBorder="1" applyAlignment="1">
      <alignment horizontal="center" vertical="center"/>
    </xf>
    <xf numFmtId="0" fontId="21" fillId="33" borderId="25" xfId="0" applyFont="1" applyFill="1" applyBorder="1" applyAlignment="1">
      <alignment horizontal="center" vertical="center"/>
    </xf>
    <xf numFmtId="0" fontId="22" fillId="33" borderId="0" xfId="0" applyFont="1" applyFill="1" applyBorder="1" applyAlignment="1">
      <alignment horizontal="center" vertical="center" wrapText="1"/>
    </xf>
    <xf numFmtId="0" fontId="22" fillId="33" borderId="25" xfId="0" applyFont="1" applyFill="1" applyBorder="1" applyAlignment="1">
      <alignment horizontal="center" vertical="center" wrapText="1"/>
    </xf>
    <xf numFmtId="0" fontId="10" fillId="32" borderId="0" xfId="52" applyFont="1" applyFill="1" applyBorder="1" applyAlignment="1">
      <alignment horizontal="center" vertical="center"/>
      <protection/>
    </xf>
    <xf numFmtId="0" fontId="20" fillId="32" borderId="13" xfId="0" applyFont="1" applyFill="1" applyBorder="1" applyAlignment="1">
      <alignment horizontal="center" textRotation="90"/>
    </xf>
    <xf numFmtId="0" fontId="20" fillId="32" borderId="74" xfId="0" applyFont="1" applyFill="1" applyBorder="1" applyAlignment="1">
      <alignment horizontal="center" textRotation="90"/>
    </xf>
    <xf numFmtId="0" fontId="20" fillId="32" borderId="143" xfId="0" applyFont="1" applyFill="1" applyBorder="1" applyAlignment="1">
      <alignment horizontal="center" textRotation="90"/>
    </xf>
    <xf numFmtId="0" fontId="20" fillId="32" borderId="114" xfId="0" applyFont="1" applyFill="1" applyBorder="1" applyAlignment="1">
      <alignment horizontal="center" textRotation="90"/>
    </xf>
    <xf numFmtId="0" fontId="10" fillId="0" borderId="44" xfId="0" applyFont="1" applyBorder="1" applyAlignment="1">
      <alignment horizontal="left" vertical="center"/>
    </xf>
    <xf numFmtId="0" fontId="8" fillId="0" borderId="44" xfId="0" applyFont="1" applyBorder="1" applyAlignment="1">
      <alignment horizontal="left"/>
    </xf>
    <xf numFmtId="0" fontId="14" fillId="32" borderId="0" xfId="52" applyFont="1" applyFill="1" applyBorder="1" applyAlignment="1">
      <alignment horizontal="left" vertical="center"/>
      <protection/>
    </xf>
    <xf numFmtId="0" fontId="10" fillId="0" borderId="0" xfId="0" applyFont="1" applyAlignment="1">
      <alignment horizontal="left"/>
    </xf>
    <xf numFmtId="0" fontId="10" fillId="32" borderId="0" xfId="0" applyFont="1" applyFill="1" applyBorder="1" applyAlignment="1">
      <alignment horizontal="center" vertical="center"/>
    </xf>
    <xf numFmtId="0" fontId="20" fillId="32" borderId="106" xfId="0" applyFont="1" applyFill="1" applyBorder="1" applyAlignment="1">
      <alignment horizontal="center" textRotation="90"/>
    </xf>
    <xf numFmtId="0" fontId="20" fillId="32" borderId="102" xfId="0" applyFont="1" applyFill="1" applyBorder="1" applyAlignment="1">
      <alignment horizontal="center" textRotation="90"/>
    </xf>
    <xf numFmtId="0" fontId="20" fillId="32" borderId="144" xfId="0" applyFont="1" applyFill="1" applyBorder="1" applyAlignment="1">
      <alignment horizontal="center"/>
    </xf>
    <xf numFmtId="0" fontId="20" fillId="32" borderId="144" xfId="0" applyFont="1" applyFill="1" applyBorder="1" applyAlignment="1">
      <alignment horizontal="center" vertical="center"/>
    </xf>
    <xf numFmtId="0" fontId="20" fillId="32" borderId="104" xfId="0" applyFont="1" applyFill="1" applyBorder="1" applyAlignment="1">
      <alignment horizontal="center" textRotation="90"/>
    </xf>
    <xf numFmtId="0" fontId="20" fillId="32" borderId="15" xfId="0" applyFont="1" applyFill="1" applyBorder="1" applyAlignment="1">
      <alignment horizontal="center" textRotation="90"/>
    </xf>
    <xf numFmtId="0" fontId="18" fillId="0" borderId="0" xfId="52" applyFont="1" applyFill="1" applyBorder="1" applyAlignment="1">
      <alignment horizontal="center"/>
      <protection/>
    </xf>
    <xf numFmtId="0" fontId="18" fillId="32" borderId="0" xfId="52" applyFont="1" applyFill="1" applyBorder="1" applyAlignment="1">
      <alignment horizontal="center" vertical="center"/>
      <protection/>
    </xf>
    <xf numFmtId="0" fontId="10" fillId="0" borderId="0" xfId="0" applyFont="1" applyAlignment="1">
      <alignment horizontal="center" vertical="center"/>
    </xf>
    <xf numFmtId="0" fontId="10" fillId="0" borderId="0" xfId="52" applyFont="1" applyFill="1" applyBorder="1" applyAlignment="1">
      <alignment horizontal="left"/>
      <protection/>
    </xf>
    <xf numFmtId="0" fontId="10" fillId="33" borderId="0" xfId="52" applyFont="1" applyFill="1" applyBorder="1" applyAlignment="1">
      <alignment/>
      <protection/>
    </xf>
    <xf numFmtId="0" fontId="10" fillId="0" borderId="0" xfId="0" applyFont="1" applyAlignment="1">
      <alignment/>
    </xf>
    <xf numFmtId="0" fontId="20" fillId="0" borderId="42" xfId="0" applyFont="1" applyFill="1" applyBorder="1" applyAlignment="1">
      <alignment horizontal="center" vertical="center" wrapText="1"/>
    </xf>
    <xf numFmtId="0" fontId="20" fillId="32" borderId="10" xfId="0" applyFont="1" applyFill="1" applyBorder="1" applyAlignment="1">
      <alignment horizontal="center" textRotation="90" wrapText="1"/>
    </xf>
    <xf numFmtId="0" fontId="20" fillId="32" borderId="145" xfId="0" applyFont="1" applyFill="1" applyBorder="1" applyAlignment="1">
      <alignment horizontal="center" textRotation="90" wrapText="1"/>
    </xf>
    <xf numFmtId="0" fontId="8" fillId="32" borderId="0" xfId="0" applyFont="1" applyFill="1" applyBorder="1" applyAlignment="1">
      <alignment horizontal="center" vertical="center"/>
    </xf>
    <xf numFmtId="0" fontId="20" fillId="32" borderId="144" xfId="0" applyFont="1" applyFill="1" applyBorder="1" applyAlignment="1">
      <alignment horizontal="center" vertical="center" wrapText="1"/>
    </xf>
    <xf numFmtId="0" fontId="20" fillId="32" borderId="101" xfId="0" applyFont="1" applyFill="1" applyBorder="1" applyAlignment="1">
      <alignment horizontal="center" vertical="center" wrapText="1"/>
    </xf>
    <xf numFmtId="0" fontId="20" fillId="32" borderId="146" xfId="0" applyFont="1" applyFill="1" applyBorder="1" applyAlignment="1">
      <alignment horizontal="center" textRotation="90"/>
    </xf>
    <xf numFmtId="0" fontId="20" fillId="32" borderId="147" xfId="0" applyFont="1" applyFill="1" applyBorder="1" applyAlignment="1">
      <alignment horizontal="center" textRotation="90"/>
    </xf>
    <xf numFmtId="0" fontId="20" fillId="32" borderId="103" xfId="0" applyFont="1" applyFill="1" applyBorder="1" applyAlignment="1">
      <alignment horizontal="center" textRotation="90"/>
    </xf>
    <xf numFmtId="0" fontId="20" fillId="32" borderId="14" xfId="0" applyFont="1" applyFill="1" applyBorder="1" applyAlignment="1">
      <alignment horizontal="center" textRotation="90"/>
    </xf>
    <xf numFmtId="0" fontId="20" fillId="32" borderId="10" xfId="0" applyFont="1" applyFill="1" applyBorder="1" applyAlignment="1">
      <alignment horizontal="center" textRotation="90"/>
    </xf>
    <xf numFmtId="0" fontId="20" fillId="32" borderId="103" xfId="0" applyFont="1" applyFill="1" applyBorder="1" applyAlignment="1">
      <alignment horizontal="center" vertical="center"/>
    </xf>
    <xf numFmtId="0" fontId="20" fillId="32" borderId="14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20" fillId="32" borderId="11" xfId="0" applyFont="1" applyFill="1" applyBorder="1" applyAlignment="1">
      <alignment/>
    </xf>
    <xf numFmtId="0" fontId="20" fillId="32" borderId="13" xfId="0" applyFont="1" applyFill="1" applyBorder="1" applyAlignment="1">
      <alignment horizontal="center"/>
    </xf>
    <xf numFmtId="0" fontId="20" fillId="32" borderId="11" xfId="0" applyFont="1" applyFill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0" fillId="0" borderId="143" xfId="0" applyFont="1" applyBorder="1" applyAlignment="1">
      <alignment horizontal="center"/>
    </xf>
    <xf numFmtId="0" fontId="10" fillId="0" borderId="0" xfId="0" applyFont="1" applyAlignment="1">
      <alignment horizontal="left" wrapText="1"/>
    </xf>
    <xf numFmtId="0" fontId="21" fillId="0" borderId="148" xfId="0" applyFont="1" applyFill="1" applyBorder="1" applyAlignment="1">
      <alignment horizontal="left" vertical="center" wrapText="1"/>
    </xf>
    <xf numFmtId="0" fontId="20" fillId="0" borderId="149" xfId="0" applyFont="1" applyFill="1" applyBorder="1" applyAlignment="1">
      <alignment vertical="center" wrapText="1"/>
    </xf>
    <xf numFmtId="0" fontId="10" fillId="32" borderId="0" xfId="52" applyFont="1" applyFill="1" applyBorder="1" applyAlignment="1" applyProtection="1">
      <alignment horizontal="center" wrapText="1"/>
      <protection locked="0"/>
    </xf>
    <xf numFmtId="0" fontId="10" fillId="0" borderId="0" xfId="0" applyFont="1" applyAlignment="1">
      <alignment wrapText="1"/>
    </xf>
    <xf numFmtId="0" fontId="20" fillId="32" borderId="13" xfId="0" applyFont="1" applyFill="1" applyBorder="1" applyAlignment="1">
      <alignment horizontal="center" vertical="center" wrapText="1"/>
    </xf>
    <xf numFmtId="0" fontId="21" fillId="33" borderId="0" xfId="0" applyFont="1" applyFill="1" applyBorder="1" applyAlignment="1">
      <alignment horizontal="center" vertical="center"/>
    </xf>
    <xf numFmtId="0" fontId="8" fillId="32" borderId="0" xfId="0" applyFont="1" applyFill="1" applyBorder="1" applyAlignment="1">
      <alignment horizontal="left"/>
    </xf>
    <xf numFmtId="0" fontId="8" fillId="0" borderId="0" xfId="0" applyFont="1" applyAlignment="1">
      <alignment/>
    </xf>
    <xf numFmtId="0" fontId="20" fillId="32" borderId="104" xfId="0" applyFont="1" applyFill="1" applyBorder="1" applyAlignment="1">
      <alignment horizontal="center" vertical="center" wrapText="1"/>
    </xf>
    <xf numFmtId="0" fontId="20" fillId="32" borderId="15" xfId="0" applyFont="1" applyFill="1" applyBorder="1" applyAlignment="1">
      <alignment horizontal="center" vertical="center" wrapText="1"/>
    </xf>
    <xf numFmtId="0" fontId="21" fillId="0" borderId="103" xfId="0" applyFont="1" applyBorder="1" applyAlignment="1">
      <alignment horizontal="center" vertical="center"/>
    </xf>
    <xf numFmtId="0" fontId="21" fillId="0" borderId="114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/>
    </xf>
    <xf numFmtId="0" fontId="21" fillId="0" borderId="76" xfId="0" applyFont="1" applyBorder="1" applyAlignment="1">
      <alignment horizontal="center" vertical="center" wrapText="1"/>
    </xf>
    <xf numFmtId="0" fontId="21" fillId="0" borderId="70" xfId="0" applyFont="1" applyBorder="1" applyAlignment="1">
      <alignment horizontal="center"/>
    </xf>
    <xf numFmtId="0" fontId="21" fillId="0" borderId="18" xfId="0" applyFont="1" applyBorder="1" applyAlignment="1">
      <alignment horizontal="center"/>
    </xf>
    <xf numFmtId="0" fontId="8" fillId="0" borderId="150" xfId="0" applyFont="1" applyBorder="1" applyAlignment="1">
      <alignment horizontal="center"/>
    </xf>
    <xf numFmtId="0" fontId="8" fillId="0" borderId="151" xfId="0" applyFont="1" applyBorder="1" applyAlignment="1">
      <alignment horizontal="center"/>
    </xf>
    <xf numFmtId="0" fontId="8" fillId="0" borderId="152" xfId="0" applyFont="1" applyBorder="1" applyAlignment="1">
      <alignment horizontal="center"/>
    </xf>
    <xf numFmtId="0" fontId="16" fillId="0" borderId="10" xfId="0" applyFont="1" applyBorder="1" applyAlignment="1">
      <alignment horizontal="center" wrapText="1"/>
    </xf>
    <xf numFmtId="0" fontId="21" fillId="0" borderId="106" xfId="0" applyFont="1" applyBorder="1" applyAlignment="1">
      <alignment horizontal="center" vertical="center" wrapText="1"/>
    </xf>
    <xf numFmtId="0" fontId="16" fillId="0" borderId="68" xfId="0" applyFont="1" applyBorder="1" applyAlignment="1">
      <alignment horizontal="center"/>
    </xf>
    <xf numFmtId="0" fontId="8" fillId="0" borderId="153" xfId="0" applyFont="1" applyBorder="1" applyAlignment="1">
      <alignment horizontal="center"/>
    </xf>
    <xf numFmtId="0" fontId="8" fillId="0" borderId="109" xfId="0" applyFont="1" applyBorder="1" applyAlignment="1">
      <alignment horizontal="center"/>
    </xf>
    <xf numFmtId="0" fontId="4" fillId="0" borderId="0" xfId="0" applyFont="1" applyFill="1" applyBorder="1" applyAlignment="1">
      <alignment horizontal="center" vertical="center" textRotation="90"/>
    </xf>
    <xf numFmtId="0" fontId="20" fillId="0" borderId="101" xfId="0" applyFont="1" applyBorder="1" applyAlignment="1">
      <alignment horizontal="center" vertical="center" shrinkToFit="1"/>
    </xf>
    <xf numFmtId="0" fontId="20" fillId="0" borderId="101" xfId="0" applyFont="1" applyFill="1" applyBorder="1" applyAlignment="1">
      <alignment horizontal="center" vertical="center" wrapText="1"/>
    </xf>
    <xf numFmtId="0" fontId="20" fillId="0" borderId="154" xfId="0" applyFont="1" applyFill="1" applyBorder="1" applyAlignment="1">
      <alignment horizontal="center" vertical="center" textRotation="90"/>
    </xf>
    <xf numFmtId="0" fontId="20" fillId="0" borderId="155" xfId="0" applyFont="1" applyFill="1" applyBorder="1" applyAlignment="1">
      <alignment horizontal="center" vertical="center" textRotation="90"/>
    </xf>
    <xf numFmtId="0" fontId="25" fillId="0" borderId="0" xfId="0" applyFont="1" applyBorder="1" applyAlignment="1">
      <alignment horizontal="center"/>
    </xf>
    <xf numFmtId="0" fontId="20" fillId="0" borderId="104" xfId="0" applyFont="1" applyBorder="1" applyAlignment="1">
      <alignment horizontal="center" vertical="center" shrinkToFit="1"/>
    </xf>
    <xf numFmtId="0" fontId="21" fillId="0" borderId="156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shrinkToFit="1"/>
    </xf>
    <xf numFmtId="0" fontId="8" fillId="0" borderId="0" xfId="0" applyFont="1" applyAlignment="1">
      <alignment wrapText="1"/>
    </xf>
    <xf numFmtId="0" fontId="21" fillId="0" borderId="68" xfId="0" applyFont="1" applyBorder="1" applyAlignment="1">
      <alignment horizontal="center"/>
    </xf>
    <xf numFmtId="0" fontId="8" fillId="0" borderId="107" xfId="0" applyFont="1" applyBorder="1" applyAlignment="1">
      <alignment horizontal="center"/>
    </xf>
    <xf numFmtId="0" fontId="8" fillId="0" borderId="157" xfId="0" applyFont="1" applyBorder="1" applyAlignment="1">
      <alignment horizontal="center"/>
    </xf>
    <xf numFmtId="0" fontId="8" fillId="0" borderId="158" xfId="0" applyFont="1" applyBorder="1" applyAlignment="1">
      <alignment horizontal="center"/>
    </xf>
    <xf numFmtId="0" fontId="8" fillId="0" borderId="159" xfId="0" applyFont="1" applyBorder="1" applyAlignment="1">
      <alignment horizontal="center"/>
    </xf>
    <xf numFmtId="0" fontId="8" fillId="0" borderId="160" xfId="0" applyFont="1" applyBorder="1" applyAlignment="1">
      <alignment horizontal="center"/>
    </xf>
    <xf numFmtId="0" fontId="8" fillId="0" borderId="111" xfId="0" applyFont="1" applyBorder="1" applyAlignment="1">
      <alignment horizontal="center"/>
    </xf>
    <xf numFmtId="0" fontId="8" fillId="0" borderId="161" xfId="0" applyFont="1" applyBorder="1" applyAlignment="1">
      <alignment horizontal="center"/>
    </xf>
    <xf numFmtId="0" fontId="8" fillId="0" borderId="112" xfId="0" applyFont="1" applyBorder="1" applyAlignment="1">
      <alignment horizontal="center"/>
    </xf>
    <xf numFmtId="0" fontId="8" fillId="0" borderId="162" xfId="0" applyFont="1" applyBorder="1" applyAlignment="1">
      <alignment horizontal="center"/>
    </xf>
    <xf numFmtId="0" fontId="8" fillId="0" borderId="108" xfId="0" applyFont="1" applyBorder="1" applyAlignment="1">
      <alignment horizontal="center"/>
    </xf>
    <xf numFmtId="0" fontId="8" fillId="0" borderId="106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05" xfId="0" applyFont="1" applyBorder="1" applyAlignment="1">
      <alignment horizontal="center"/>
    </xf>
    <xf numFmtId="0" fontId="21" fillId="0" borderId="163" xfId="0" applyFont="1" applyBorder="1" applyAlignment="1">
      <alignment horizontal="center"/>
    </xf>
    <xf numFmtId="0" fontId="21" fillId="0" borderId="164" xfId="0" applyFont="1" applyBorder="1" applyAlignment="1">
      <alignment horizontal="center"/>
    </xf>
    <xf numFmtId="0" fontId="17" fillId="0" borderId="143" xfId="0" applyFont="1" applyBorder="1" applyAlignment="1">
      <alignment horizontal="center" vertical="center" wrapText="1"/>
    </xf>
    <xf numFmtId="0" fontId="17" fillId="0" borderId="101" xfId="0" applyFont="1" applyBorder="1" applyAlignment="1">
      <alignment horizontal="center" vertical="center" wrapText="1"/>
    </xf>
    <xf numFmtId="0" fontId="17" fillId="0" borderId="74" xfId="0" applyFont="1" applyBorder="1" applyAlignment="1">
      <alignment horizontal="center" vertical="center" wrapText="1"/>
    </xf>
    <xf numFmtId="0" fontId="8" fillId="0" borderId="113" xfId="0" applyFont="1" applyBorder="1" applyAlignment="1">
      <alignment horizontal="center"/>
    </xf>
    <xf numFmtId="0" fontId="21" fillId="0" borderId="144" xfId="0" applyFont="1" applyBorder="1" applyAlignment="1">
      <alignment horizontal="center"/>
    </xf>
    <xf numFmtId="0" fontId="21" fillId="0" borderId="15" xfId="0" applyFont="1" applyBorder="1" applyAlignment="1">
      <alignment horizontal="center"/>
    </xf>
    <xf numFmtId="0" fontId="8" fillId="0" borderId="143" xfId="0" applyFont="1" applyBorder="1" applyAlignment="1">
      <alignment horizontal="center"/>
    </xf>
    <xf numFmtId="0" fontId="8" fillId="0" borderId="165" xfId="0" applyFont="1" applyBorder="1" applyAlignment="1">
      <alignment horizontal="center"/>
    </xf>
    <xf numFmtId="0" fontId="8" fillId="0" borderId="148" xfId="0" applyFont="1" applyBorder="1" applyAlignment="1">
      <alignment horizontal="center" vertical="center" wrapText="1"/>
    </xf>
    <xf numFmtId="0" fontId="8" fillId="0" borderId="166" xfId="0" applyFont="1" applyBorder="1" applyAlignment="1">
      <alignment horizontal="center" vertical="center" wrapText="1"/>
    </xf>
    <xf numFmtId="0" fontId="8" fillId="0" borderId="149" xfId="0" applyFont="1" applyBorder="1" applyAlignment="1">
      <alignment horizontal="center" vertical="center" wrapText="1"/>
    </xf>
    <xf numFmtId="0" fontId="8" fillId="0" borderId="83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71" xfId="0" applyFont="1" applyBorder="1" applyAlignment="1">
      <alignment horizontal="center" vertical="center" wrapText="1"/>
    </xf>
    <xf numFmtId="0" fontId="8" fillId="0" borderId="83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8" fillId="0" borderId="71" xfId="0" applyFont="1" applyBorder="1" applyAlignment="1">
      <alignment vertical="center" wrapText="1"/>
    </xf>
    <xf numFmtId="0" fontId="8" fillId="0" borderId="64" xfId="0" applyFont="1" applyBorder="1" applyAlignment="1">
      <alignment/>
    </xf>
    <xf numFmtId="0" fontId="8" fillId="0" borderId="65" xfId="0" applyFont="1" applyBorder="1" applyAlignment="1">
      <alignment/>
    </xf>
    <xf numFmtId="0" fontId="8" fillId="0" borderId="167" xfId="0" applyFont="1" applyBorder="1" applyAlignment="1">
      <alignment/>
    </xf>
    <xf numFmtId="0" fontId="8" fillId="0" borderId="168" xfId="0" applyFont="1" applyBorder="1" applyAlignment="1">
      <alignment horizontal="center" vertical="center" wrapText="1"/>
    </xf>
    <xf numFmtId="0" fontId="8" fillId="0" borderId="161" xfId="0" applyFont="1" applyBorder="1" applyAlignment="1">
      <alignment horizontal="center" vertical="center" wrapText="1"/>
    </xf>
    <xf numFmtId="0" fontId="8" fillId="0" borderId="162" xfId="0" applyFont="1" applyBorder="1" applyAlignment="1">
      <alignment horizontal="center" vertical="center" wrapText="1"/>
    </xf>
    <xf numFmtId="0" fontId="17" fillId="0" borderId="169" xfId="0" applyFont="1" applyBorder="1" applyAlignment="1">
      <alignment horizontal="center" vertical="center" wrapText="1"/>
    </xf>
    <xf numFmtId="0" fontId="21" fillId="0" borderId="74" xfId="0" applyFont="1" applyBorder="1" applyAlignment="1">
      <alignment horizontal="center" vertical="center"/>
    </xf>
    <xf numFmtId="0" fontId="8" fillId="0" borderId="170" xfId="0" applyFont="1" applyBorder="1" applyAlignment="1">
      <alignment horizontal="center"/>
    </xf>
    <xf numFmtId="0" fontId="8" fillId="0" borderId="171" xfId="0" applyFont="1" applyBorder="1" applyAlignment="1">
      <alignment horizontal="left"/>
    </xf>
    <xf numFmtId="0" fontId="8" fillId="0" borderId="158" xfId="0" applyFont="1" applyBorder="1" applyAlignment="1">
      <alignment horizontal="left"/>
    </xf>
    <xf numFmtId="0" fontId="8" fillId="0" borderId="168" xfId="0" applyFont="1" applyBorder="1" applyAlignment="1">
      <alignment horizontal="center" wrapText="1"/>
    </xf>
    <xf numFmtId="0" fontId="8" fillId="0" borderId="161" xfId="0" applyFont="1" applyBorder="1" applyAlignment="1">
      <alignment horizontal="center" wrapText="1"/>
    </xf>
    <xf numFmtId="0" fontId="8" fillId="0" borderId="162" xfId="0" applyFont="1" applyBorder="1" applyAlignment="1">
      <alignment horizontal="center" wrapText="1"/>
    </xf>
    <xf numFmtId="0" fontId="8" fillId="0" borderId="172" xfId="0" applyFont="1" applyBorder="1" applyAlignment="1">
      <alignment horizontal="center"/>
    </xf>
    <xf numFmtId="0" fontId="8" fillId="0" borderId="173" xfId="0" applyFont="1" applyBorder="1" applyAlignment="1">
      <alignment horizontal="center"/>
    </xf>
    <xf numFmtId="0" fontId="21" fillId="0" borderId="169" xfId="0" applyFont="1" applyBorder="1" applyAlignment="1">
      <alignment horizontal="center"/>
    </xf>
    <xf numFmtId="0" fontId="8" fillId="0" borderId="144" xfId="0" applyFont="1" applyBorder="1" applyAlignment="1">
      <alignment horizontal="center"/>
    </xf>
    <xf numFmtId="0" fontId="8" fillId="0" borderId="170" xfId="0" applyFont="1" applyBorder="1" applyAlignment="1">
      <alignment horizontal="left" vertical="center" wrapText="1"/>
    </xf>
    <xf numFmtId="0" fontId="8" fillId="0" borderId="157" xfId="0" applyFont="1" applyBorder="1" applyAlignment="1">
      <alignment horizontal="left" vertical="center" wrapText="1"/>
    </xf>
    <xf numFmtId="0" fontId="8" fillId="0" borderId="158" xfId="0" applyFont="1" applyBorder="1" applyAlignment="1">
      <alignment horizontal="left" vertical="center" wrapText="1"/>
    </xf>
    <xf numFmtId="0" fontId="8" fillId="0" borderId="174" xfId="0" applyFont="1" applyBorder="1" applyAlignment="1">
      <alignment horizontal="center"/>
    </xf>
    <xf numFmtId="0" fontId="17" fillId="0" borderId="24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17" fillId="0" borderId="56" xfId="0" applyFont="1" applyBorder="1" applyAlignment="1">
      <alignment horizontal="center" vertical="center" wrapText="1"/>
    </xf>
    <xf numFmtId="0" fontId="17" fillId="0" borderId="100" xfId="0" applyFont="1" applyBorder="1" applyAlignment="1">
      <alignment horizontal="center" vertical="center" wrapText="1"/>
    </xf>
    <xf numFmtId="0" fontId="8" fillId="0" borderId="175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170" xfId="0" applyFont="1" applyBorder="1" applyAlignment="1">
      <alignment horizontal="left" wrapText="1"/>
    </xf>
    <xf numFmtId="0" fontId="8" fillId="0" borderId="157" xfId="0" applyFont="1" applyBorder="1" applyAlignment="1">
      <alignment horizontal="left" wrapText="1"/>
    </xf>
    <xf numFmtId="0" fontId="8" fillId="0" borderId="158" xfId="0" applyFont="1" applyBorder="1" applyAlignment="1">
      <alignment horizontal="lef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G91"/>
  <sheetViews>
    <sheetView showZeros="0" zoomScaleSheetLayoutView="100" zoomScalePageLayoutView="0" workbookViewId="0" topLeftCell="G3">
      <selection activeCell="AC16" sqref="AC16"/>
    </sheetView>
  </sheetViews>
  <sheetFormatPr defaultColWidth="9.140625" defaultRowHeight="12.75"/>
  <cols>
    <col min="1" max="1" width="8.421875" style="13" customWidth="1"/>
    <col min="2" max="2" width="48.57421875" style="31" customWidth="1"/>
    <col min="3" max="3" width="4.7109375" style="13" customWidth="1"/>
    <col min="4" max="5" width="3.00390625" style="13" customWidth="1"/>
    <col min="6" max="6" width="3.421875" style="13" customWidth="1"/>
    <col min="7" max="7" width="3.00390625" style="13" customWidth="1"/>
    <col min="8" max="8" width="3.57421875" style="13" customWidth="1"/>
    <col min="9" max="9" width="7.140625" style="13" customWidth="1"/>
    <col min="10" max="10" width="6.140625" style="13" customWidth="1"/>
    <col min="11" max="11" width="4.7109375" style="13" customWidth="1"/>
    <col min="12" max="12" width="7.421875" style="13" customWidth="1"/>
    <col min="13" max="13" width="5.140625" style="13" customWidth="1"/>
    <col min="14" max="14" width="4.8515625" style="13" bestFit="1" customWidth="1"/>
    <col min="15" max="15" width="4.00390625" style="13" customWidth="1"/>
    <col min="16" max="16" width="4.7109375" style="13" customWidth="1"/>
    <col min="17" max="17" width="4.8515625" style="13" customWidth="1"/>
    <col min="18" max="18" width="6.140625" style="13" customWidth="1"/>
    <col min="19" max="25" width="4.7109375" style="13" customWidth="1"/>
    <col min="26" max="26" width="4.57421875" style="13" customWidth="1"/>
    <col min="27" max="27" width="2.57421875" style="13" hidden="1" customWidth="1"/>
    <col min="28" max="28" width="4.7109375" style="13" hidden="1" customWidth="1"/>
    <col min="29" max="29" width="31.140625" style="1" customWidth="1"/>
    <col min="30" max="30" width="0.2890625" style="1" hidden="1" customWidth="1"/>
    <col min="31" max="31" width="3.7109375" style="1" hidden="1" customWidth="1"/>
    <col min="32" max="34" width="3.7109375" style="1" customWidth="1"/>
    <col min="35" max="16384" width="9.140625" style="1" customWidth="1"/>
  </cols>
  <sheetData>
    <row r="1" spans="1:111" ht="15.75">
      <c r="A1" s="432" t="s">
        <v>224</v>
      </c>
      <c r="B1" s="432"/>
      <c r="C1" s="432"/>
      <c r="D1" s="432"/>
      <c r="E1" s="432"/>
      <c r="F1" s="432"/>
      <c r="G1" s="432"/>
      <c r="H1" s="432"/>
      <c r="I1" s="432"/>
      <c r="J1" s="432"/>
      <c r="K1" s="432"/>
      <c r="L1" s="432"/>
      <c r="M1" s="432"/>
      <c r="N1" s="432"/>
      <c r="O1" s="432"/>
      <c r="P1" s="432"/>
      <c r="Q1" s="432"/>
      <c r="R1" s="432"/>
      <c r="S1" s="432"/>
      <c r="T1" s="432"/>
      <c r="U1" s="432"/>
      <c r="V1" s="432"/>
      <c r="W1" s="432"/>
      <c r="X1" s="432"/>
      <c r="Y1" s="432"/>
      <c r="Z1" s="432"/>
      <c r="AA1" s="432"/>
      <c r="AB1" s="432"/>
      <c r="AC1" s="49"/>
      <c r="AD1" s="50"/>
      <c r="AE1" s="2"/>
      <c r="AF1" s="2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</row>
    <row r="2" spans="1:111" ht="15.75">
      <c r="A2" s="432" t="s">
        <v>165</v>
      </c>
      <c r="B2" s="432"/>
      <c r="C2" s="432"/>
      <c r="D2" s="432"/>
      <c r="E2" s="432"/>
      <c r="F2" s="432"/>
      <c r="G2" s="432"/>
      <c r="H2" s="432"/>
      <c r="I2" s="432"/>
      <c r="J2" s="432"/>
      <c r="K2" s="432"/>
      <c r="L2" s="432"/>
      <c r="M2" s="432"/>
      <c r="N2" s="432"/>
      <c r="O2" s="432"/>
      <c r="P2" s="432"/>
      <c r="Q2" s="432"/>
      <c r="R2" s="432"/>
      <c r="S2" s="432"/>
      <c r="T2" s="432"/>
      <c r="U2" s="432"/>
      <c r="V2" s="432"/>
      <c r="W2" s="432"/>
      <c r="X2" s="432"/>
      <c r="Y2" s="432"/>
      <c r="Z2" s="432"/>
      <c r="AA2" s="432"/>
      <c r="AB2" s="432"/>
      <c r="AC2" s="49"/>
      <c r="AD2" s="50"/>
      <c r="AE2" s="2"/>
      <c r="AF2" s="2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</row>
    <row r="3" spans="1:111" ht="15.75">
      <c r="A3" s="432" t="s">
        <v>63</v>
      </c>
      <c r="B3" s="432"/>
      <c r="C3" s="432"/>
      <c r="D3" s="432"/>
      <c r="E3" s="432"/>
      <c r="F3" s="432"/>
      <c r="G3" s="432"/>
      <c r="H3" s="432"/>
      <c r="I3" s="432"/>
      <c r="J3" s="432"/>
      <c r="K3" s="432"/>
      <c r="L3" s="432"/>
      <c r="M3" s="432"/>
      <c r="N3" s="432"/>
      <c r="O3" s="432"/>
      <c r="P3" s="432"/>
      <c r="Q3" s="432"/>
      <c r="R3" s="432"/>
      <c r="S3" s="432"/>
      <c r="T3" s="432"/>
      <c r="U3" s="432"/>
      <c r="V3" s="432"/>
      <c r="W3" s="432"/>
      <c r="X3" s="432"/>
      <c r="Y3" s="432"/>
      <c r="Z3" s="432"/>
      <c r="AA3" s="432"/>
      <c r="AB3" s="432"/>
      <c r="AC3" s="49"/>
      <c r="AD3" s="50"/>
      <c r="AE3" s="2"/>
      <c r="AF3" s="2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</row>
    <row r="4" spans="1:111" ht="15.75">
      <c r="A4" s="36"/>
      <c r="B4" s="36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9"/>
      <c r="AD4" s="50"/>
      <c r="AE4" s="2"/>
      <c r="AF4" s="2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</row>
    <row r="5" spans="1:111" ht="15.75">
      <c r="A5" s="37"/>
      <c r="B5" s="38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1"/>
      <c r="AC5" s="424"/>
      <c r="AD5" s="50"/>
      <c r="AE5" s="2"/>
      <c r="AF5" s="2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</row>
    <row r="6" spans="1:111" ht="16.5" customHeight="1">
      <c r="A6" s="41"/>
      <c r="B6" s="42" t="s">
        <v>219</v>
      </c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51"/>
      <c r="AC6" s="49"/>
      <c r="AD6" s="50"/>
      <c r="AE6" s="2"/>
      <c r="AF6" s="2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</row>
    <row r="7" spans="1:111" ht="21" customHeight="1">
      <c r="A7" s="41"/>
      <c r="B7" s="42" t="s">
        <v>220</v>
      </c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36"/>
      <c r="AC7" s="437"/>
      <c r="AD7" s="50"/>
      <c r="AE7" s="2"/>
      <c r="AF7" s="2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</row>
    <row r="8" spans="1:111" ht="21" customHeight="1">
      <c r="A8" s="43"/>
      <c r="B8" s="42" t="s">
        <v>221</v>
      </c>
      <c r="C8" s="52"/>
      <c r="D8" s="52"/>
      <c r="E8" s="52"/>
      <c r="F8" s="52"/>
      <c r="G8" s="52"/>
      <c r="H8" s="52"/>
      <c r="I8" s="53"/>
      <c r="J8" s="53"/>
      <c r="K8" s="53"/>
      <c r="L8" s="53"/>
      <c r="M8" s="53"/>
      <c r="N8" s="53"/>
      <c r="O8" s="53"/>
      <c r="P8" s="53"/>
      <c r="Q8" s="53"/>
      <c r="R8" s="43"/>
      <c r="S8" s="44"/>
      <c r="T8" s="44"/>
      <c r="U8" s="44"/>
      <c r="V8" s="44"/>
      <c r="W8" s="44"/>
      <c r="X8" s="43"/>
      <c r="Y8" s="43"/>
      <c r="Z8" s="43"/>
      <c r="AA8" s="43"/>
      <c r="AB8" s="43"/>
      <c r="AC8" s="54"/>
      <c r="AD8" s="55"/>
      <c r="AE8" s="4"/>
      <c r="AF8" s="4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</row>
    <row r="9" spans="1:111" ht="15.75">
      <c r="A9" s="44" t="s">
        <v>222</v>
      </c>
      <c r="B9" s="45"/>
      <c r="C9" s="56"/>
      <c r="D9" s="56"/>
      <c r="E9" s="56"/>
      <c r="F9" s="433" t="s">
        <v>124</v>
      </c>
      <c r="G9" s="434"/>
      <c r="H9" s="434"/>
      <c r="I9" s="434"/>
      <c r="J9" s="434"/>
      <c r="K9" s="434"/>
      <c r="L9" s="434"/>
      <c r="M9" s="434"/>
      <c r="N9" s="434"/>
      <c r="O9" s="434"/>
      <c r="P9" s="434"/>
      <c r="Q9" s="434"/>
      <c r="R9" s="434"/>
      <c r="S9" s="41"/>
      <c r="T9" s="41"/>
      <c r="U9" s="41"/>
      <c r="V9" s="41"/>
      <c r="W9" s="41"/>
      <c r="X9" s="57"/>
      <c r="Y9" s="57"/>
      <c r="Z9" s="57"/>
      <c r="AA9" s="57"/>
      <c r="AB9" s="435"/>
      <c r="AC9" s="424"/>
      <c r="AD9" s="55"/>
      <c r="AE9" s="4"/>
      <c r="AF9" s="4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</row>
    <row r="10" spans="1:111" ht="15.75">
      <c r="A10" s="46"/>
      <c r="B10" s="47"/>
      <c r="C10" s="51"/>
      <c r="D10" s="51"/>
      <c r="E10" s="51"/>
      <c r="F10" s="416" t="s">
        <v>112</v>
      </c>
      <c r="G10" s="416"/>
      <c r="H10" s="416"/>
      <c r="I10" s="416"/>
      <c r="J10" s="416"/>
      <c r="K10" s="416"/>
      <c r="L10" s="416"/>
      <c r="M10" s="416"/>
      <c r="N10" s="416"/>
      <c r="O10" s="416"/>
      <c r="P10" s="416"/>
      <c r="Q10" s="416"/>
      <c r="R10" s="416"/>
      <c r="S10" s="51"/>
      <c r="T10" s="51"/>
      <c r="U10" s="51"/>
      <c r="V10" s="51"/>
      <c r="W10" s="51"/>
      <c r="X10" s="46"/>
      <c r="Y10" s="46"/>
      <c r="Z10" s="46"/>
      <c r="AA10" s="46"/>
      <c r="AB10" s="46"/>
      <c r="AC10" s="54"/>
      <c r="AD10" s="55"/>
      <c r="AE10" s="4"/>
      <c r="AF10" s="4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</row>
    <row r="11" spans="1:111" ht="15.75">
      <c r="A11" s="39"/>
      <c r="B11" s="40"/>
      <c r="C11" s="51"/>
      <c r="D11" s="51"/>
      <c r="E11" s="51"/>
      <c r="F11" s="416" t="s">
        <v>97</v>
      </c>
      <c r="G11" s="416"/>
      <c r="H11" s="416"/>
      <c r="I11" s="416"/>
      <c r="J11" s="416"/>
      <c r="K11" s="416"/>
      <c r="L11" s="416"/>
      <c r="M11" s="416"/>
      <c r="N11" s="416"/>
      <c r="O11" s="416"/>
      <c r="P11" s="416"/>
      <c r="Q11" s="416"/>
      <c r="R11" s="416"/>
      <c r="S11" s="51"/>
      <c r="T11" s="51"/>
      <c r="U11" s="51"/>
      <c r="V11" s="51"/>
      <c r="W11" s="51"/>
      <c r="X11" s="46"/>
      <c r="Y11" s="46"/>
      <c r="Z11" s="46"/>
      <c r="AA11" s="46"/>
      <c r="AB11" s="46"/>
      <c r="AC11" s="54"/>
      <c r="AD11" s="55"/>
      <c r="AE11" s="4"/>
      <c r="AF11" s="4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</row>
    <row r="12" spans="1:111" ht="15.75">
      <c r="A12" s="43"/>
      <c r="B12" s="58"/>
      <c r="C12" s="51"/>
      <c r="D12" s="51"/>
      <c r="E12" s="51"/>
      <c r="F12" s="59"/>
      <c r="G12" s="60"/>
      <c r="H12" s="60" t="s">
        <v>143</v>
      </c>
      <c r="I12" s="421" t="s">
        <v>144</v>
      </c>
      <c r="J12" s="422"/>
      <c r="K12" s="422"/>
      <c r="L12" s="422"/>
      <c r="M12" s="422"/>
      <c r="N12" s="422"/>
      <c r="O12" s="422"/>
      <c r="P12" s="422"/>
      <c r="Q12" s="422"/>
      <c r="R12" s="422"/>
      <c r="S12" s="422"/>
      <c r="T12" s="422"/>
      <c r="U12" s="422"/>
      <c r="V12" s="422"/>
      <c r="W12" s="422"/>
      <c r="X12" s="422"/>
      <c r="Y12" s="422"/>
      <c r="Z12" s="22"/>
      <c r="AA12" s="22"/>
      <c r="AB12" s="61"/>
      <c r="AC12" s="62"/>
      <c r="AD12" s="55"/>
      <c r="AE12" s="5"/>
      <c r="AF12" s="5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</row>
    <row r="13" spans="1:111" ht="18.75">
      <c r="A13" s="63"/>
      <c r="B13" s="26"/>
      <c r="C13" s="64"/>
      <c r="D13" s="65"/>
      <c r="E13" s="65"/>
      <c r="F13" s="25"/>
      <c r="G13" s="25"/>
      <c r="H13" s="66" t="s">
        <v>83</v>
      </c>
      <c r="I13" s="441" t="s">
        <v>125</v>
      </c>
      <c r="J13" s="441"/>
      <c r="K13" s="441"/>
      <c r="L13" s="441"/>
      <c r="M13" s="441"/>
      <c r="N13" s="441"/>
      <c r="O13" s="441"/>
      <c r="P13" s="441"/>
      <c r="Q13" s="441"/>
      <c r="R13" s="25"/>
      <c r="S13" s="20"/>
      <c r="T13" s="20"/>
      <c r="U13" s="20"/>
      <c r="V13" s="20"/>
      <c r="W13" s="64"/>
      <c r="X13" s="64"/>
      <c r="Y13" s="64"/>
      <c r="Z13" s="64"/>
      <c r="AA13" s="67"/>
      <c r="AB13" s="67"/>
      <c r="AC13" s="68"/>
      <c r="AD13" s="55"/>
      <c r="AE13" s="5"/>
      <c r="AF13" s="5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</row>
    <row r="14" spans="1:111" ht="18.75">
      <c r="A14" s="63"/>
      <c r="B14" s="26"/>
      <c r="C14" s="64"/>
      <c r="D14" s="64"/>
      <c r="E14" s="64"/>
      <c r="F14" s="423" t="s">
        <v>162</v>
      </c>
      <c r="G14" s="423"/>
      <c r="H14" s="423"/>
      <c r="I14" s="423"/>
      <c r="J14" s="423"/>
      <c r="K14" s="423"/>
      <c r="L14" s="423"/>
      <c r="M14" s="423"/>
      <c r="N14" s="423"/>
      <c r="O14" s="423"/>
      <c r="P14" s="423"/>
      <c r="Q14" s="423"/>
      <c r="R14" s="423"/>
      <c r="S14" s="424"/>
      <c r="T14" s="424"/>
      <c r="U14" s="424"/>
      <c r="V14" s="424"/>
      <c r="W14" s="424"/>
      <c r="X14" s="424"/>
      <c r="Y14" s="64"/>
      <c r="Z14" s="64"/>
      <c r="AA14" s="67"/>
      <c r="AB14" s="67"/>
      <c r="AC14" s="68"/>
      <c r="AD14" s="55"/>
      <c r="AE14" s="5"/>
      <c r="AF14" s="5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</row>
    <row r="15" spans="1:111" ht="18.75">
      <c r="A15" s="63"/>
      <c r="B15" s="27" t="s">
        <v>82</v>
      </c>
      <c r="C15" s="18"/>
      <c r="D15" s="18"/>
      <c r="E15" s="18"/>
      <c r="F15" s="451" t="s">
        <v>84</v>
      </c>
      <c r="G15" s="451"/>
      <c r="H15" s="451"/>
      <c r="I15" s="451"/>
      <c r="J15" s="451"/>
      <c r="K15" s="451"/>
      <c r="L15" s="451"/>
      <c r="M15" s="451"/>
      <c r="N15" s="451"/>
      <c r="O15" s="451"/>
      <c r="P15" s="451"/>
      <c r="Q15" s="451"/>
      <c r="R15" s="451"/>
      <c r="S15" s="21"/>
      <c r="T15" s="21"/>
      <c r="U15" s="21"/>
      <c r="V15" s="21"/>
      <c r="W15" s="21"/>
      <c r="X15" s="64"/>
      <c r="Y15" s="64"/>
      <c r="Z15" s="64"/>
      <c r="AA15" s="67"/>
      <c r="AB15" s="67"/>
      <c r="AC15" s="69"/>
      <c r="AD15" s="55"/>
      <c r="AE15" s="5"/>
      <c r="AF15" s="5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</row>
    <row r="16" spans="1:111" ht="18.75">
      <c r="A16" s="43"/>
      <c r="B16" s="28"/>
      <c r="C16" s="70"/>
      <c r="D16" s="70"/>
      <c r="E16" s="70"/>
      <c r="F16" s="425" t="s">
        <v>216</v>
      </c>
      <c r="G16" s="425"/>
      <c r="H16" s="425"/>
      <c r="I16" s="425"/>
      <c r="J16" s="425"/>
      <c r="K16" s="425"/>
      <c r="L16" s="425"/>
      <c r="M16" s="425"/>
      <c r="N16" s="425"/>
      <c r="O16" s="425"/>
      <c r="P16" s="425"/>
      <c r="Q16" s="425"/>
      <c r="R16" s="425"/>
      <c r="S16" s="22"/>
      <c r="T16" s="22"/>
      <c r="U16" s="22"/>
      <c r="V16" s="22"/>
      <c r="W16" s="22"/>
      <c r="X16" s="51"/>
      <c r="Y16" s="51"/>
      <c r="Z16" s="51"/>
      <c r="AA16" s="53"/>
      <c r="AB16" s="53"/>
      <c r="AC16" s="69"/>
      <c r="AD16" s="55"/>
      <c r="AE16" s="5"/>
      <c r="AF16" s="5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</row>
    <row r="17" spans="1:111" ht="18.75">
      <c r="A17" s="43"/>
      <c r="B17" s="28"/>
      <c r="C17" s="70"/>
      <c r="D17" s="70"/>
      <c r="E17" s="70"/>
      <c r="F17" s="425" t="s">
        <v>113</v>
      </c>
      <c r="G17" s="425"/>
      <c r="H17" s="425"/>
      <c r="I17" s="425"/>
      <c r="J17" s="425"/>
      <c r="K17" s="425"/>
      <c r="L17" s="425"/>
      <c r="M17" s="425"/>
      <c r="N17" s="425"/>
      <c r="O17" s="425"/>
      <c r="P17" s="425"/>
      <c r="Q17" s="425"/>
      <c r="R17" s="425"/>
      <c r="S17" s="22"/>
      <c r="T17" s="22"/>
      <c r="U17" s="22"/>
      <c r="V17" s="22"/>
      <c r="W17" s="22"/>
      <c r="X17" s="53"/>
      <c r="Y17" s="53"/>
      <c r="Z17" s="53"/>
      <c r="AA17" s="53"/>
      <c r="AB17" s="53"/>
      <c r="AC17" s="69"/>
      <c r="AD17" s="55"/>
      <c r="AE17" s="5"/>
      <c r="AF17" s="5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</row>
    <row r="18" spans="1:111" ht="18">
      <c r="A18" s="43"/>
      <c r="B18" s="71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44"/>
      <c r="S18" s="411" t="s">
        <v>107</v>
      </c>
      <c r="T18" s="411"/>
      <c r="U18" s="411"/>
      <c r="V18" s="411"/>
      <c r="W18" s="411"/>
      <c r="X18" s="411"/>
      <c r="Y18" s="411"/>
      <c r="Z18" s="411"/>
      <c r="AA18" s="411"/>
      <c r="AB18" s="411"/>
      <c r="AC18" s="411"/>
      <c r="AD18" s="70"/>
      <c r="AE18" s="16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</row>
    <row r="19" spans="1:111" ht="15" customHeight="1">
      <c r="A19" s="43"/>
      <c r="B19" s="71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409"/>
      <c r="P19" s="410"/>
      <c r="Q19" s="410"/>
      <c r="R19" s="410"/>
      <c r="S19" s="457" t="s">
        <v>231</v>
      </c>
      <c r="T19" s="457"/>
      <c r="U19" s="457"/>
      <c r="V19" s="457"/>
      <c r="W19" s="457"/>
      <c r="X19" s="457"/>
      <c r="Y19" s="457"/>
      <c r="Z19" s="457"/>
      <c r="AA19" s="457"/>
      <c r="AB19" s="457"/>
      <c r="AC19" s="457"/>
      <c r="AD19" s="410"/>
      <c r="AE19" s="16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</row>
    <row r="20" spans="1:111" ht="18">
      <c r="A20" s="44"/>
      <c r="B20" s="71"/>
      <c r="C20" s="43"/>
      <c r="D20" s="43"/>
      <c r="E20" s="43"/>
      <c r="F20" s="43"/>
      <c r="G20" s="43"/>
      <c r="H20" s="43"/>
      <c r="I20" s="53"/>
      <c r="J20" s="53"/>
      <c r="K20" s="53"/>
      <c r="L20" s="53"/>
      <c r="M20" s="53"/>
      <c r="N20" s="53"/>
      <c r="O20" s="460" t="s">
        <v>230</v>
      </c>
      <c r="P20" s="461"/>
      <c r="Q20" s="461"/>
      <c r="R20" s="461"/>
      <c r="S20" s="461"/>
      <c r="T20" s="461"/>
      <c r="U20" s="461"/>
      <c r="V20" s="461"/>
      <c r="W20" s="461"/>
      <c r="X20" s="461"/>
      <c r="Y20" s="461"/>
      <c r="Z20" s="461"/>
      <c r="AA20" s="461"/>
      <c r="AB20" s="461"/>
      <c r="AC20" s="461"/>
      <c r="AD20" s="461"/>
      <c r="AE20" s="16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</row>
    <row r="21" spans="1:111" ht="18">
      <c r="A21" s="43"/>
      <c r="B21" s="71"/>
      <c r="C21" s="43"/>
      <c r="D21" s="43"/>
      <c r="E21" s="43"/>
      <c r="F21" s="43"/>
      <c r="G21" s="43"/>
      <c r="H21" s="43"/>
      <c r="I21" s="53"/>
      <c r="J21" s="53"/>
      <c r="K21" s="53"/>
      <c r="L21" s="53"/>
      <c r="M21" s="53"/>
      <c r="N21" s="53"/>
      <c r="O21" s="53"/>
      <c r="P21" s="53"/>
      <c r="Q21" s="53"/>
      <c r="R21" s="44"/>
      <c r="S21" s="411" t="s">
        <v>111</v>
      </c>
      <c r="T21" s="411"/>
      <c r="U21" s="411"/>
      <c r="V21" s="411"/>
      <c r="W21" s="411"/>
      <c r="X21" s="411"/>
      <c r="Y21" s="411"/>
      <c r="Z21" s="411"/>
      <c r="AA21" s="411"/>
      <c r="AB21" s="411"/>
      <c r="AC21" s="411"/>
      <c r="AD21" s="70"/>
      <c r="AE21" s="17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</row>
    <row r="22" spans="1:30" ht="13.5" thickBot="1">
      <c r="A22" s="464"/>
      <c r="B22" s="464"/>
      <c r="C22" s="464"/>
      <c r="D22" s="464"/>
      <c r="E22" s="464"/>
      <c r="F22" s="464"/>
      <c r="G22" s="464"/>
      <c r="H22" s="464"/>
      <c r="I22" s="464"/>
      <c r="J22" s="464"/>
      <c r="K22" s="464"/>
      <c r="L22" s="464"/>
      <c r="M22" s="464"/>
      <c r="N22" s="464"/>
      <c r="O22" s="464"/>
      <c r="P22" s="464"/>
      <c r="Q22" s="464"/>
      <c r="R22" s="464"/>
      <c r="S22" s="464"/>
      <c r="T22" s="464"/>
      <c r="U22" s="464"/>
      <c r="V22" s="464"/>
      <c r="W22" s="464"/>
      <c r="X22" s="464"/>
      <c r="Y22" s="464"/>
      <c r="Z22" s="464"/>
      <c r="AA22" s="464"/>
      <c r="AB22" s="464"/>
      <c r="AC22" s="465"/>
      <c r="AD22" s="73"/>
    </row>
    <row r="23" spans="1:30" ht="13.5" customHeight="1" thickBot="1">
      <c r="A23" s="449" t="s">
        <v>0</v>
      </c>
      <c r="B23" s="466" t="s">
        <v>1</v>
      </c>
      <c r="C23" s="442" t="s">
        <v>2</v>
      </c>
      <c r="D23" s="442"/>
      <c r="E23" s="442"/>
      <c r="F23" s="442"/>
      <c r="G23" s="442"/>
      <c r="H23" s="442"/>
      <c r="I23" s="453"/>
      <c r="J23" s="454"/>
      <c r="K23" s="454"/>
      <c r="L23" s="454"/>
      <c r="M23" s="454"/>
      <c r="N23" s="455"/>
      <c r="O23" s="455"/>
      <c r="P23" s="456"/>
      <c r="Q23" s="81"/>
      <c r="R23" s="82"/>
      <c r="S23" s="82"/>
      <c r="T23" s="452" t="s">
        <v>3</v>
      </c>
      <c r="U23" s="452"/>
      <c r="V23" s="452"/>
      <c r="W23" s="452"/>
      <c r="X23" s="452"/>
      <c r="Y23" s="452"/>
      <c r="Z23" s="452"/>
      <c r="AA23" s="452"/>
      <c r="AB23" s="82"/>
      <c r="AC23" s="438" t="s">
        <v>4</v>
      </c>
      <c r="AD23" s="73"/>
    </row>
    <row r="24" spans="1:30" ht="13.5" customHeight="1" thickBot="1">
      <c r="A24" s="449"/>
      <c r="B24" s="466"/>
      <c r="C24" s="442"/>
      <c r="D24" s="442"/>
      <c r="E24" s="442"/>
      <c r="F24" s="442"/>
      <c r="G24" s="442"/>
      <c r="H24" s="442"/>
      <c r="I24" s="443" t="s">
        <v>5</v>
      </c>
      <c r="J24" s="443"/>
      <c r="K24" s="429" t="s">
        <v>6</v>
      </c>
      <c r="L24" s="429"/>
      <c r="M24" s="429"/>
      <c r="N24" s="429"/>
      <c r="O24" s="429"/>
      <c r="P24" s="429"/>
      <c r="Q24" s="428" t="s">
        <v>7</v>
      </c>
      <c r="R24" s="428"/>
      <c r="S24" s="428"/>
      <c r="T24" s="428"/>
      <c r="U24" s="428" t="s">
        <v>8</v>
      </c>
      <c r="V24" s="428"/>
      <c r="W24" s="428"/>
      <c r="X24" s="428"/>
      <c r="Y24" s="428" t="s">
        <v>122</v>
      </c>
      <c r="Z24" s="428"/>
      <c r="AA24" s="428"/>
      <c r="AB24" s="428"/>
      <c r="AC24" s="438"/>
      <c r="AD24" s="73"/>
    </row>
    <row r="25" spans="1:30" ht="15" customHeight="1" thickBot="1">
      <c r="A25" s="449"/>
      <c r="B25" s="466"/>
      <c r="C25" s="442"/>
      <c r="D25" s="442"/>
      <c r="E25" s="442"/>
      <c r="F25" s="442"/>
      <c r="G25" s="442"/>
      <c r="H25" s="442"/>
      <c r="I25" s="443"/>
      <c r="J25" s="443"/>
      <c r="K25" s="429"/>
      <c r="L25" s="429"/>
      <c r="M25" s="429"/>
      <c r="N25" s="429"/>
      <c r="O25" s="429"/>
      <c r="P25" s="429"/>
      <c r="Q25" s="83">
        <v>1</v>
      </c>
      <c r="R25" s="84">
        <v>3</v>
      </c>
      <c r="S25" s="83">
        <v>2</v>
      </c>
      <c r="T25" s="84">
        <v>3</v>
      </c>
      <c r="U25" s="83">
        <v>3</v>
      </c>
      <c r="V25" s="85">
        <v>3</v>
      </c>
      <c r="W25" s="83">
        <v>4</v>
      </c>
      <c r="X25" s="84">
        <v>3</v>
      </c>
      <c r="Y25" s="83">
        <v>5</v>
      </c>
      <c r="Z25" s="85"/>
      <c r="AA25" s="83"/>
      <c r="AB25" s="84"/>
      <c r="AC25" s="438"/>
      <c r="AD25" s="73"/>
    </row>
    <row r="26" spans="1:30" ht="19.5" customHeight="1" thickBot="1">
      <c r="A26" s="449"/>
      <c r="B26" s="466"/>
      <c r="C26" s="443" t="s">
        <v>9</v>
      </c>
      <c r="D26" s="462"/>
      <c r="E26" s="444" t="s">
        <v>10</v>
      </c>
      <c r="F26" s="426" t="s">
        <v>11</v>
      </c>
      <c r="G26" s="426" t="s">
        <v>12</v>
      </c>
      <c r="H26" s="419" t="s">
        <v>64</v>
      </c>
      <c r="I26" s="443"/>
      <c r="J26" s="443"/>
      <c r="K26" s="417" t="s">
        <v>13</v>
      </c>
      <c r="L26" s="439" t="s">
        <v>130</v>
      </c>
      <c r="M26" s="430" t="s">
        <v>14</v>
      </c>
      <c r="N26" s="446" t="s">
        <v>15</v>
      </c>
      <c r="O26" s="426" t="s">
        <v>16</v>
      </c>
      <c r="P26" s="419" t="s">
        <v>17</v>
      </c>
      <c r="Q26" s="86" t="s">
        <v>18</v>
      </c>
      <c r="R26" s="87" t="s">
        <v>19</v>
      </c>
      <c r="S26" s="86" t="s">
        <v>18</v>
      </c>
      <c r="T26" s="87" t="s">
        <v>19</v>
      </c>
      <c r="U26" s="86" t="s">
        <v>18</v>
      </c>
      <c r="V26" s="88" t="s">
        <v>19</v>
      </c>
      <c r="W26" s="86" t="s">
        <v>18</v>
      </c>
      <c r="X26" s="87" t="s">
        <v>19</v>
      </c>
      <c r="Y26" s="86" t="s">
        <v>18</v>
      </c>
      <c r="Z26" s="88" t="s">
        <v>19</v>
      </c>
      <c r="AA26" s="86"/>
      <c r="AB26" s="87"/>
      <c r="AC26" s="438"/>
      <c r="AD26" s="73"/>
    </row>
    <row r="27" spans="1:30" ht="71.25" thickBot="1">
      <c r="A27" s="450"/>
      <c r="B27" s="467"/>
      <c r="C27" s="89" t="s">
        <v>20</v>
      </c>
      <c r="D27" s="90" t="s">
        <v>21</v>
      </c>
      <c r="E27" s="445"/>
      <c r="F27" s="427"/>
      <c r="G27" s="427"/>
      <c r="H27" s="420"/>
      <c r="I27" s="91" t="s">
        <v>22</v>
      </c>
      <c r="J27" s="91" t="s">
        <v>21</v>
      </c>
      <c r="K27" s="418"/>
      <c r="L27" s="440"/>
      <c r="M27" s="431"/>
      <c r="N27" s="447"/>
      <c r="O27" s="448"/>
      <c r="P27" s="420"/>
      <c r="Q27" s="89" t="s">
        <v>23</v>
      </c>
      <c r="R27" s="90" t="s">
        <v>21</v>
      </c>
      <c r="S27" s="89" t="s">
        <v>23</v>
      </c>
      <c r="T27" s="92" t="s">
        <v>21</v>
      </c>
      <c r="U27" s="89" t="s">
        <v>23</v>
      </c>
      <c r="V27" s="90" t="s">
        <v>21</v>
      </c>
      <c r="W27" s="89" t="s">
        <v>23</v>
      </c>
      <c r="X27" s="93" t="s">
        <v>21</v>
      </c>
      <c r="Y27" s="89" t="s">
        <v>23</v>
      </c>
      <c r="Z27" s="93" t="s">
        <v>21</v>
      </c>
      <c r="AA27" s="89"/>
      <c r="AB27" s="93"/>
      <c r="AC27" s="94"/>
      <c r="AD27" s="73"/>
    </row>
    <row r="28" spans="1:30" ht="13.5" thickBot="1">
      <c r="A28" s="95" t="s">
        <v>65</v>
      </c>
      <c r="B28" s="96"/>
      <c r="C28" s="97"/>
      <c r="D28" s="97"/>
      <c r="E28" s="97"/>
      <c r="F28" s="97"/>
      <c r="G28" s="97"/>
      <c r="H28" s="97"/>
      <c r="I28" s="97"/>
      <c r="J28" s="413" t="s">
        <v>72</v>
      </c>
      <c r="K28" s="413"/>
      <c r="L28" s="99">
        <f>I58</f>
        <v>2052</v>
      </c>
      <c r="M28" s="100"/>
      <c r="N28" s="413" t="s">
        <v>24</v>
      </c>
      <c r="O28" s="413"/>
      <c r="P28" s="413"/>
      <c r="Q28" s="413"/>
      <c r="R28" s="413"/>
      <c r="S28" s="100">
        <f>J58</f>
        <v>57</v>
      </c>
      <c r="T28" s="415" t="s">
        <v>145</v>
      </c>
      <c r="U28" s="415"/>
      <c r="V28" s="415"/>
      <c r="W28" s="415"/>
      <c r="X28" s="415"/>
      <c r="Y28" s="415"/>
      <c r="Z28" s="415"/>
      <c r="AA28" s="415"/>
      <c r="AB28" s="415"/>
      <c r="AC28" s="101"/>
      <c r="AD28" s="73"/>
    </row>
    <row r="29" spans="1:30" ht="13.5" thickBot="1">
      <c r="A29" s="102" t="s">
        <v>66</v>
      </c>
      <c r="B29" s="103"/>
      <c r="C29" s="104">
        <f>COUNT(C30:C35)</f>
        <v>3</v>
      </c>
      <c r="D29" s="105">
        <f>SUM(D30:D35)</f>
        <v>3</v>
      </c>
      <c r="E29" s="105">
        <f>COUNT(E30:E35)</f>
        <v>0</v>
      </c>
      <c r="F29" s="105">
        <f>COUNT(F30:F35)</f>
        <v>3</v>
      </c>
      <c r="G29" s="105">
        <f>COUNT(G30:G35)</f>
        <v>0</v>
      </c>
      <c r="H29" s="106">
        <f>COUNT(H30:H35)</f>
        <v>0</v>
      </c>
      <c r="I29" s="98"/>
      <c r="J29" s="413" t="s">
        <v>72</v>
      </c>
      <c r="K29" s="413"/>
      <c r="L29" s="107">
        <f>SUM(I30:I35)</f>
        <v>612</v>
      </c>
      <c r="M29" s="107"/>
      <c r="N29" s="413" t="s">
        <v>24</v>
      </c>
      <c r="O29" s="413"/>
      <c r="P29" s="413"/>
      <c r="Q29" s="413"/>
      <c r="R29" s="413"/>
      <c r="S29" s="107">
        <f>SUM(J30:J35)</f>
        <v>17</v>
      </c>
      <c r="T29" s="415" t="s">
        <v>146</v>
      </c>
      <c r="U29" s="415"/>
      <c r="V29" s="415"/>
      <c r="W29" s="415"/>
      <c r="X29" s="415"/>
      <c r="Y29" s="415"/>
      <c r="Z29" s="415"/>
      <c r="AA29" s="415"/>
      <c r="AB29" s="415"/>
      <c r="AC29" s="108"/>
      <c r="AD29" s="73"/>
    </row>
    <row r="30" spans="1:30" ht="24" customHeight="1">
      <c r="A30" s="109" t="s">
        <v>67</v>
      </c>
      <c r="B30" s="110" t="s">
        <v>114</v>
      </c>
      <c r="C30" s="111"/>
      <c r="D30" s="112">
        <f>IF(C30&lt;&gt;0,1,0)</f>
        <v>0</v>
      </c>
      <c r="E30" s="113"/>
      <c r="F30" s="112">
        <v>1</v>
      </c>
      <c r="G30" s="113"/>
      <c r="H30" s="114"/>
      <c r="I30" s="113">
        <f aca="true" t="shared" si="0" ref="I30:I35">J30*36</f>
        <v>72</v>
      </c>
      <c r="J30" s="112">
        <v>2</v>
      </c>
      <c r="K30" s="113">
        <f aca="true" t="shared" si="1" ref="K30:K35">IF(D30&lt;&gt;0,I30-36,I30-0)</f>
        <v>72</v>
      </c>
      <c r="L30" s="112">
        <f aca="true" t="shared" si="2" ref="L30:L35">SUM(N30:P30)</f>
        <v>10</v>
      </c>
      <c r="M30" s="114">
        <f aca="true" t="shared" si="3" ref="M30:M35">K30-L30</f>
        <v>62</v>
      </c>
      <c r="N30" s="115">
        <v>4</v>
      </c>
      <c r="O30" s="112"/>
      <c r="P30" s="114">
        <v>6</v>
      </c>
      <c r="Q30" s="116">
        <f>IF(OR(C30=$Q$25,E30=$Q$25,F30=$Q$25),L30,0)</f>
        <v>10</v>
      </c>
      <c r="R30" s="114">
        <v>3</v>
      </c>
      <c r="S30" s="117"/>
      <c r="T30" s="118"/>
      <c r="U30" s="111"/>
      <c r="V30" s="114"/>
      <c r="W30" s="117"/>
      <c r="X30" s="118"/>
      <c r="Y30" s="111"/>
      <c r="Z30" s="114"/>
      <c r="AA30" s="117"/>
      <c r="AB30" s="112"/>
      <c r="AC30" s="76" t="s">
        <v>191</v>
      </c>
      <c r="AD30" s="73"/>
    </row>
    <row r="31" spans="1:30" ht="24.75" customHeight="1">
      <c r="A31" s="119" t="s">
        <v>68</v>
      </c>
      <c r="B31" s="120" t="s">
        <v>154</v>
      </c>
      <c r="C31" s="116">
        <v>2</v>
      </c>
      <c r="D31" s="121">
        <f>IF(C31&lt;&gt;0,1,0)</f>
        <v>1</v>
      </c>
      <c r="E31" s="117"/>
      <c r="F31" s="117"/>
      <c r="G31" s="117"/>
      <c r="H31" s="122"/>
      <c r="I31" s="116">
        <f t="shared" si="0"/>
        <v>144</v>
      </c>
      <c r="J31" s="123">
        <f>R31+T31+V31+X31</f>
        <v>4</v>
      </c>
      <c r="K31" s="117">
        <f t="shared" si="1"/>
        <v>108</v>
      </c>
      <c r="L31" s="123">
        <v>10</v>
      </c>
      <c r="M31" s="122">
        <f t="shared" si="3"/>
        <v>98</v>
      </c>
      <c r="N31" s="124">
        <v>2</v>
      </c>
      <c r="O31" s="123"/>
      <c r="P31" s="122">
        <v>8</v>
      </c>
      <c r="Q31" s="116"/>
      <c r="R31" s="122"/>
      <c r="S31" s="116">
        <f>IF(OR(C31=$S$25,E31=$S$25,F31=$S$25),L31,0)</f>
        <v>10</v>
      </c>
      <c r="T31" s="122">
        <v>4</v>
      </c>
      <c r="U31" s="125"/>
      <c r="V31" s="126"/>
      <c r="W31" s="127"/>
      <c r="X31" s="128"/>
      <c r="Y31" s="125"/>
      <c r="Z31" s="126"/>
      <c r="AA31" s="127"/>
      <c r="AB31" s="121"/>
      <c r="AC31" s="77" t="s">
        <v>192</v>
      </c>
      <c r="AD31" s="73"/>
    </row>
    <row r="32" spans="1:30" ht="19.5" customHeight="1">
      <c r="A32" s="119" t="s">
        <v>69</v>
      </c>
      <c r="B32" s="129" t="s">
        <v>157</v>
      </c>
      <c r="C32" s="116"/>
      <c r="D32" s="117"/>
      <c r="E32" s="123"/>
      <c r="F32" s="117">
        <v>3</v>
      </c>
      <c r="G32" s="121"/>
      <c r="H32" s="126"/>
      <c r="I32" s="127">
        <f t="shared" si="0"/>
        <v>72</v>
      </c>
      <c r="J32" s="121">
        <v>2</v>
      </c>
      <c r="K32" s="127">
        <f t="shared" si="1"/>
        <v>72</v>
      </c>
      <c r="L32" s="121">
        <f t="shared" si="2"/>
        <v>14</v>
      </c>
      <c r="M32" s="126">
        <f t="shared" si="3"/>
        <v>58</v>
      </c>
      <c r="N32" s="130">
        <v>4</v>
      </c>
      <c r="O32" s="121"/>
      <c r="P32" s="126">
        <v>10</v>
      </c>
      <c r="Q32" s="125"/>
      <c r="R32" s="125"/>
      <c r="S32" s="125"/>
      <c r="T32" s="126"/>
      <c r="U32" s="125">
        <f>IF(OR(C32=$U$25,,F32=$U$25),L32,0)</f>
        <v>14</v>
      </c>
      <c r="V32" s="126">
        <v>3</v>
      </c>
      <c r="W32" s="117"/>
      <c r="X32" s="128"/>
      <c r="Y32" s="125"/>
      <c r="Z32" s="126"/>
      <c r="AA32" s="127"/>
      <c r="AB32" s="121"/>
      <c r="AC32" s="77" t="s">
        <v>193</v>
      </c>
      <c r="AD32" s="73"/>
    </row>
    <row r="33" spans="1:30" ht="26.25" customHeight="1">
      <c r="A33" s="131" t="s">
        <v>70</v>
      </c>
      <c r="B33" s="129" t="s">
        <v>150</v>
      </c>
      <c r="C33" s="132"/>
      <c r="D33" s="117"/>
      <c r="E33" s="133"/>
      <c r="F33" s="121">
        <v>3</v>
      </c>
      <c r="G33" s="127"/>
      <c r="H33" s="126"/>
      <c r="I33" s="127">
        <f t="shared" si="0"/>
        <v>108</v>
      </c>
      <c r="J33" s="121">
        <f>R33+T33+V33+X33</f>
        <v>3</v>
      </c>
      <c r="K33" s="127">
        <f t="shared" si="1"/>
        <v>108</v>
      </c>
      <c r="L33" s="121">
        <f t="shared" si="2"/>
        <v>14</v>
      </c>
      <c r="M33" s="126">
        <f t="shared" si="3"/>
        <v>94</v>
      </c>
      <c r="N33" s="130">
        <v>4</v>
      </c>
      <c r="O33" s="121"/>
      <c r="P33" s="126">
        <v>10</v>
      </c>
      <c r="Q33" s="125"/>
      <c r="R33" s="126"/>
      <c r="S33" s="125"/>
      <c r="T33" s="126"/>
      <c r="U33" s="125">
        <f>IF(OR(C33=$U$25,,F33=$U$25),L33,0)</f>
        <v>14</v>
      </c>
      <c r="V33" s="126">
        <v>3</v>
      </c>
      <c r="W33" s="127"/>
      <c r="X33" s="128"/>
      <c r="Y33" s="125"/>
      <c r="Z33" s="126"/>
      <c r="AA33" s="127"/>
      <c r="AB33" s="121"/>
      <c r="AC33" s="77" t="s">
        <v>194</v>
      </c>
      <c r="AD33" s="73"/>
    </row>
    <row r="34" spans="1:30" ht="26.25" customHeight="1">
      <c r="A34" s="119" t="s">
        <v>71</v>
      </c>
      <c r="B34" s="134" t="s">
        <v>159</v>
      </c>
      <c r="C34" s="135">
        <v>3</v>
      </c>
      <c r="D34" s="127">
        <f>IF(C34&lt;&gt;0,1,0)</f>
        <v>1</v>
      </c>
      <c r="E34" s="121"/>
      <c r="F34" s="127"/>
      <c r="G34" s="127"/>
      <c r="H34" s="126"/>
      <c r="I34" s="127">
        <f t="shared" si="0"/>
        <v>108</v>
      </c>
      <c r="J34" s="121">
        <v>3</v>
      </c>
      <c r="K34" s="127">
        <f t="shared" si="1"/>
        <v>72</v>
      </c>
      <c r="L34" s="121">
        <v>10</v>
      </c>
      <c r="M34" s="126">
        <f t="shared" si="3"/>
        <v>62</v>
      </c>
      <c r="N34" s="130">
        <v>2</v>
      </c>
      <c r="O34" s="121"/>
      <c r="P34" s="126">
        <v>8</v>
      </c>
      <c r="Q34" s="125"/>
      <c r="R34" s="126"/>
      <c r="S34" s="125"/>
      <c r="T34" s="126"/>
      <c r="U34" s="116">
        <f>IF(OR(C34=$U$25,,F34=$U$25),L34,0)</f>
        <v>10</v>
      </c>
      <c r="V34" s="136">
        <v>4</v>
      </c>
      <c r="W34" s="127"/>
      <c r="X34" s="128"/>
      <c r="Y34" s="125"/>
      <c r="Z34" s="126"/>
      <c r="AA34" s="127"/>
      <c r="AB34" s="121"/>
      <c r="AC34" s="77" t="s">
        <v>195</v>
      </c>
      <c r="AD34" s="73"/>
    </row>
    <row r="35" spans="1:30" ht="32.25" customHeight="1" thickBot="1">
      <c r="A35" s="119" t="s">
        <v>98</v>
      </c>
      <c r="B35" s="134" t="s">
        <v>158</v>
      </c>
      <c r="C35" s="135">
        <v>2</v>
      </c>
      <c r="D35" s="127">
        <f>IF(C35&lt;&gt;0,1,0)</f>
        <v>1</v>
      </c>
      <c r="E35" s="133"/>
      <c r="F35" s="133"/>
      <c r="G35" s="133"/>
      <c r="H35" s="136"/>
      <c r="I35" s="117">
        <f t="shared" si="0"/>
        <v>108</v>
      </c>
      <c r="J35" s="137">
        <v>3</v>
      </c>
      <c r="K35" s="117">
        <f t="shared" si="1"/>
        <v>72</v>
      </c>
      <c r="L35" s="123">
        <f t="shared" si="2"/>
        <v>12</v>
      </c>
      <c r="M35" s="122">
        <f t="shared" si="3"/>
        <v>60</v>
      </c>
      <c r="N35" s="124">
        <v>4</v>
      </c>
      <c r="O35" s="123"/>
      <c r="P35" s="136">
        <v>8</v>
      </c>
      <c r="Q35" s="116">
        <f>IF(OR(C35=$Q$25,E35=$Q$25,F35=$Q$25),L35,0)</f>
        <v>0</v>
      </c>
      <c r="R35" s="136"/>
      <c r="S35" s="117">
        <v>12</v>
      </c>
      <c r="T35" s="118">
        <v>4</v>
      </c>
      <c r="U35" s="125"/>
      <c r="V35" s="126"/>
      <c r="W35" s="127"/>
      <c r="X35" s="128"/>
      <c r="Y35" s="125"/>
      <c r="Z35" s="126"/>
      <c r="AA35" s="127"/>
      <c r="AB35" s="138"/>
      <c r="AC35" s="78" t="s">
        <v>196</v>
      </c>
      <c r="AD35" s="73"/>
    </row>
    <row r="36" spans="1:30" ht="13.5" thickBot="1">
      <c r="A36" s="139" t="s">
        <v>73</v>
      </c>
      <c r="B36" s="140"/>
      <c r="C36" s="141">
        <f aca="true" t="shared" si="4" ref="C36:H36">C37+C51</f>
        <v>5</v>
      </c>
      <c r="D36" s="142">
        <f t="shared" si="4"/>
        <v>5</v>
      </c>
      <c r="E36" s="142">
        <f t="shared" si="4"/>
        <v>4</v>
      </c>
      <c r="F36" s="142">
        <f t="shared" si="4"/>
        <v>6</v>
      </c>
      <c r="G36" s="142">
        <f t="shared" si="4"/>
        <v>0</v>
      </c>
      <c r="H36" s="143">
        <f t="shared" si="4"/>
        <v>0</v>
      </c>
      <c r="I36" s="144"/>
      <c r="J36" s="413" t="s">
        <v>72</v>
      </c>
      <c r="K36" s="413"/>
      <c r="L36" s="145">
        <f>L37+L51</f>
        <v>1440</v>
      </c>
      <c r="M36" s="146"/>
      <c r="N36" s="413" t="s">
        <v>24</v>
      </c>
      <c r="O36" s="413"/>
      <c r="P36" s="413"/>
      <c r="Q36" s="413"/>
      <c r="R36" s="413"/>
      <c r="S36" s="145">
        <f>S37+S51</f>
        <v>40</v>
      </c>
      <c r="T36" s="415" t="s">
        <v>147</v>
      </c>
      <c r="U36" s="415"/>
      <c r="V36" s="415"/>
      <c r="W36" s="415"/>
      <c r="X36" s="415"/>
      <c r="Y36" s="415"/>
      <c r="Z36" s="415"/>
      <c r="AA36" s="415"/>
      <c r="AB36" s="415"/>
      <c r="AC36" s="147"/>
      <c r="AD36" s="73"/>
    </row>
    <row r="37" spans="1:30" ht="13.5" thickBot="1">
      <c r="A37" s="139" t="s">
        <v>85</v>
      </c>
      <c r="B37" s="140"/>
      <c r="C37" s="141">
        <f>COUNT(C38:C50)</f>
        <v>2</v>
      </c>
      <c r="D37" s="142">
        <f>SUM(D38:D50)</f>
        <v>2</v>
      </c>
      <c r="E37" s="142">
        <f>COUNT(E38:E50)</f>
        <v>4</v>
      </c>
      <c r="F37" s="142">
        <f>COUNT(F38:F50)</f>
        <v>5</v>
      </c>
      <c r="G37" s="142">
        <f>COUNT(G38:G50)</f>
        <v>0</v>
      </c>
      <c r="H37" s="143">
        <f>COUNT(H38:H50)</f>
        <v>0</v>
      </c>
      <c r="I37" s="144"/>
      <c r="J37" s="413" t="s">
        <v>72</v>
      </c>
      <c r="K37" s="413"/>
      <c r="L37" s="145">
        <f>SUM(I38:I50)</f>
        <v>972</v>
      </c>
      <c r="M37" s="146"/>
      <c r="N37" s="413" t="s">
        <v>24</v>
      </c>
      <c r="O37" s="413"/>
      <c r="P37" s="413"/>
      <c r="Q37" s="413"/>
      <c r="R37" s="413"/>
      <c r="S37" s="145">
        <f>SUM(J38:J50)</f>
        <v>27</v>
      </c>
      <c r="T37" s="415"/>
      <c r="U37" s="415"/>
      <c r="V37" s="415"/>
      <c r="W37" s="415"/>
      <c r="X37" s="415"/>
      <c r="Y37" s="415"/>
      <c r="Z37" s="415"/>
      <c r="AA37" s="415"/>
      <c r="AB37" s="415"/>
      <c r="AC37" s="148"/>
      <c r="AD37" s="73"/>
    </row>
    <row r="38" spans="1:30" ht="12.75">
      <c r="A38" s="149" t="s">
        <v>86</v>
      </c>
      <c r="B38" s="150" t="s">
        <v>162</v>
      </c>
      <c r="C38" s="111">
        <v>2</v>
      </c>
      <c r="D38" s="112">
        <f>IF(C38&lt;&gt;0,1,0)</f>
        <v>1</v>
      </c>
      <c r="E38" s="113"/>
      <c r="F38" s="113"/>
      <c r="G38" s="113"/>
      <c r="H38" s="114"/>
      <c r="I38" s="113">
        <f aca="true" t="shared" si="5" ref="I38:I47">J38*36</f>
        <v>144</v>
      </c>
      <c r="J38" s="112">
        <v>4</v>
      </c>
      <c r="K38" s="113">
        <f>IF(D38&lt;&gt;0,I38-36,I38-0)</f>
        <v>108</v>
      </c>
      <c r="L38" s="112">
        <f>SUM(N38:P38)</f>
        <v>16</v>
      </c>
      <c r="M38" s="114">
        <f>K38-L38</f>
        <v>92</v>
      </c>
      <c r="N38" s="115">
        <v>4</v>
      </c>
      <c r="O38" s="112"/>
      <c r="P38" s="114">
        <v>12</v>
      </c>
      <c r="Q38" s="111"/>
      <c r="R38" s="114"/>
      <c r="S38" s="111">
        <f>IF(OR(C38=$S$25,E38=$S$25,F38=$S$25),L38,0)</f>
        <v>16</v>
      </c>
      <c r="T38" s="114">
        <v>3</v>
      </c>
      <c r="U38" s="113"/>
      <c r="V38" s="151"/>
      <c r="W38" s="111"/>
      <c r="X38" s="114"/>
      <c r="Y38" s="127"/>
      <c r="Z38" s="112"/>
      <c r="AA38" s="127"/>
      <c r="AB38" s="126"/>
      <c r="AC38" s="77" t="s">
        <v>181</v>
      </c>
      <c r="AD38" s="73"/>
    </row>
    <row r="39" spans="1:30" ht="19.5" customHeight="1">
      <c r="A39" s="149" t="s">
        <v>88</v>
      </c>
      <c r="B39" s="134" t="s">
        <v>156</v>
      </c>
      <c r="C39" s="132"/>
      <c r="D39" s="117"/>
      <c r="E39" s="133"/>
      <c r="F39" s="133">
        <v>1</v>
      </c>
      <c r="G39" s="121"/>
      <c r="H39" s="126"/>
      <c r="I39" s="127">
        <f t="shared" si="5"/>
        <v>72</v>
      </c>
      <c r="J39" s="121">
        <f aca="true" t="shared" si="6" ref="J39:J55">R39+T39+V39+X39</f>
        <v>2</v>
      </c>
      <c r="K39" s="127">
        <f>IF(D39&lt;&gt;0,I39-36,I39-0)</f>
        <v>72</v>
      </c>
      <c r="L39" s="121">
        <f>SUM(N39:P39)</f>
        <v>12</v>
      </c>
      <c r="M39" s="126">
        <f>K39-L39</f>
        <v>60</v>
      </c>
      <c r="N39" s="130">
        <v>4</v>
      </c>
      <c r="O39" s="121"/>
      <c r="P39" s="126">
        <v>8</v>
      </c>
      <c r="Q39" s="125">
        <f>IF(OR(C39=$Q$25,E39=$Q$25,F39=$Q$25),L39,0)</f>
        <v>12</v>
      </c>
      <c r="R39" s="126">
        <v>2</v>
      </c>
      <c r="S39" s="125"/>
      <c r="T39" s="126"/>
      <c r="U39" s="127"/>
      <c r="V39" s="126"/>
      <c r="W39" s="116"/>
      <c r="X39" s="122"/>
      <c r="Y39" s="127"/>
      <c r="Z39" s="121"/>
      <c r="AA39" s="127"/>
      <c r="AB39" s="126"/>
      <c r="AC39" s="76" t="s">
        <v>182</v>
      </c>
      <c r="AD39" s="73"/>
    </row>
    <row r="40" spans="1:30" ht="21" customHeight="1">
      <c r="A40" s="149" t="s">
        <v>99</v>
      </c>
      <c r="B40" s="152" t="s">
        <v>123</v>
      </c>
      <c r="C40" s="135"/>
      <c r="D40" s="127"/>
      <c r="E40" s="153">
        <v>2</v>
      </c>
      <c r="F40" s="153"/>
      <c r="G40" s="133"/>
      <c r="H40" s="126"/>
      <c r="I40" s="127">
        <f t="shared" si="5"/>
        <v>72</v>
      </c>
      <c r="J40" s="121">
        <f t="shared" si="6"/>
        <v>2</v>
      </c>
      <c r="K40" s="127">
        <f>IF(D40&lt;&gt;0,I40-36,I40-0)</f>
        <v>72</v>
      </c>
      <c r="L40" s="121">
        <f>SUM(N40:P40)</f>
        <v>12</v>
      </c>
      <c r="M40" s="126">
        <f>K40-L40</f>
        <v>60</v>
      </c>
      <c r="N40" s="130">
        <v>4</v>
      </c>
      <c r="O40" s="121"/>
      <c r="P40" s="126">
        <v>8</v>
      </c>
      <c r="Q40" s="125"/>
      <c r="R40" s="126"/>
      <c r="S40" s="125">
        <f>IF(OR(C40=$S$25,E40=$S$25,F40=$S$25),L40,0)</f>
        <v>12</v>
      </c>
      <c r="T40" s="126">
        <v>2</v>
      </c>
      <c r="U40" s="117"/>
      <c r="V40" s="118"/>
      <c r="W40" s="125"/>
      <c r="X40" s="126"/>
      <c r="Y40" s="127"/>
      <c r="Z40" s="121"/>
      <c r="AA40" s="127"/>
      <c r="AB40" s="126"/>
      <c r="AC40" s="77" t="s">
        <v>183</v>
      </c>
      <c r="AD40" s="73"/>
    </row>
    <row r="41" spans="1:30" ht="24">
      <c r="A41" s="154" t="s">
        <v>100</v>
      </c>
      <c r="B41" s="134" t="s">
        <v>225</v>
      </c>
      <c r="C41" s="135"/>
      <c r="D41" s="127"/>
      <c r="E41" s="153"/>
      <c r="F41" s="153">
        <v>1</v>
      </c>
      <c r="G41" s="153"/>
      <c r="H41" s="126"/>
      <c r="I41" s="127">
        <f t="shared" si="5"/>
        <v>72</v>
      </c>
      <c r="J41" s="121">
        <f t="shared" si="6"/>
        <v>2</v>
      </c>
      <c r="K41" s="127">
        <f>IF(D41&lt;&gt;0,I41-36,I41-0)</f>
        <v>72</v>
      </c>
      <c r="L41" s="121">
        <f>SUM(N41:P41)</f>
        <v>14</v>
      </c>
      <c r="M41" s="126">
        <f>K41-L41</f>
        <v>58</v>
      </c>
      <c r="N41" s="130">
        <v>4</v>
      </c>
      <c r="O41" s="121"/>
      <c r="P41" s="126">
        <v>10</v>
      </c>
      <c r="Q41" s="125">
        <f>IF(OR(C41=$Q$25,E41=$Q$25,F41=$Q$25),L41,0)</f>
        <v>14</v>
      </c>
      <c r="R41" s="126">
        <v>2</v>
      </c>
      <c r="S41" s="125"/>
      <c r="T41" s="122"/>
      <c r="U41" s="127"/>
      <c r="V41" s="128"/>
      <c r="W41" s="125"/>
      <c r="X41" s="126"/>
      <c r="Y41" s="127"/>
      <c r="Z41" s="121"/>
      <c r="AA41" s="127"/>
      <c r="AB41" s="126"/>
      <c r="AC41" s="76" t="s">
        <v>184</v>
      </c>
      <c r="AD41" s="73"/>
    </row>
    <row r="42" spans="1:30" ht="12.75">
      <c r="A42" s="154" t="s">
        <v>101</v>
      </c>
      <c r="B42" s="134" t="s">
        <v>151</v>
      </c>
      <c r="C42" s="135"/>
      <c r="D42" s="127"/>
      <c r="E42" s="153"/>
      <c r="F42" s="153">
        <v>1</v>
      </c>
      <c r="G42" s="153"/>
      <c r="H42" s="122"/>
      <c r="I42" s="117">
        <f t="shared" si="5"/>
        <v>72</v>
      </c>
      <c r="J42" s="123">
        <f t="shared" si="6"/>
        <v>2</v>
      </c>
      <c r="K42" s="117">
        <f aca="true" t="shared" si="7" ref="K42:K47">IF(D42&lt;&gt;0,I42-36,I42-0)</f>
        <v>72</v>
      </c>
      <c r="L42" s="123">
        <f>SUM(N42:P42)</f>
        <v>12</v>
      </c>
      <c r="M42" s="122">
        <f aca="true" t="shared" si="8" ref="M42:M47">K42-L42</f>
        <v>60</v>
      </c>
      <c r="N42" s="124">
        <v>4</v>
      </c>
      <c r="O42" s="123"/>
      <c r="P42" s="122">
        <v>8</v>
      </c>
      <c r="Q42" s="116">
        <f>IF(OR(C42=$Q$25,E42=$Q$25,F42=$Q$25),L42,0)</f>
        <v>12</v>
      </c>
      <c r="R42" s="122">
        <v>2</v>
      </c>
      <c r="S42" s="116"/>
      <c r="T42" s="126"/>
      <c r="U42" s="127"/>
      <c r="V42" s="128"/>
      <c r="W42" s="125"/>
      <c r="X42" s="126"/>
      <c r="Y42" s="127"/>
      <c r="Z42" s="121"/>
      <c r="AA42" s="127"/>
      <c r="AB42" s="126"/>
      <c r="AC42" s="77" t="s">
        <v>185</v>
      </c>
      <c r="AD42" s="73"/>
    </row>
    <row r="43" spans="1:30" ht="21" customHeight="1">
      <c r="A43" s="154" t="s">
        <v>102</v>
      </c>
      <c r="B43" s="155" t="s">
        <v>153</v>
      </c>
      <c r="C43" s="135">
        <v>3</v>
      </c>
      <c r="D43" s="127">
        <f>IF(C43&lt;&gt;0,1,0)</f>
        <v>1</v>
      </c>
      <c r="E43" s="153"/>
      <c r="F43" s="153"/>
      <c r="G43" s="153"/>
      <c r="H43" s="126"/>
      <c r="I43" s="127">
        <f t="shared" si="5"/>
        <v>108</v>
      </c>
      <c r="J43" s="121">
        <f t="shared" si="6"/>
        <v>3</v>
      </c>
      <c r="K43" s="127">
        <f t="shared" si="7"/>
        <v>72</v>
      </c>
      <c r="L43" s="121">
        <f>SUM(N43:P43)</f>
        <v>18</v>
      </c>
      <c r="M43" s="126">
        <f t="shared" si="8"/>
        <v>54</v>
      </c>
      <c r="N43" s="130">
        <v>6</v>
      </c>
      <c r="O43" s="121"/>
      <c r="P43" s="126">
        <v>12</v>
      </c>
      <c r="Q43" s="125"/>
      <c r="R43" s="126"/>
      <c r="S43" s="125"/>
      <c r="T43" s="126"/>
      <c r="U43" s="125">
        <v>18</v>
      </c>
      <c r="V43" s="126">
        <v>3</v>
      </c>
      <c r="W43" s="125"/>
      <c r="X43" s="126"/>
      <c r="Y43" s="127"/>
      <c r="Z43" s="121"/>
      <c r="AA43" s="127"/>
      <c r="AB43" s="126"/>
      <c r="AC43" s="77" t="s">
        <v>174</v>
      </c>
      <c r="AD43" s="73"/>
    </row>
    <row r="44" spans="1:30" ht="19.5" customHeight="1">
      <c r="A44" s="154" t="s">
        <v>103</v>
      </c>
      <c r="B44" s="155" t="s">
        <v>160</v>
      </c>
      <c r="C44" s="135"/>
      <c r="D44" s="127"/>
      <c r="E44" s="153">
        <v>1</v>
      </c>
      <c r="F44" s="153"/>
      <c r="G44" s="153"/>
      <c r="H44" s="126"/>
      <c r="I44" s="127">
        <f t="shared" si="5"/>
        <v>72</v>
      </c>
      <c r="J44" s="121">
        <f t="shared" si="6"/>
        <v>2</v>
      </c>
      <c r="K44" s="127">
        <f t="shared" si="7"/>
        <v>72</v>
      </c>
      <c r="L44" s="121">
        <f>SUM(N44:P44)</f>
        <v>14</v>
      </c>
      <c r="M44" s="126">
        <f t="shared" si="8"/>
        <v>58</v>
      </c>
      <c r="N44" s="130">
        <v>4</v>
      </c>
      <c r="O44" s="121"/>
      <c r="P44" s="126">
        <v>10</v>
      </c>
      <c r="Q44" s="125">
        <f>IF(OR(C44=$Q$25,E44=$Q$25,F44=$Q$25),L44,0)</f>
        <v>14</v>
      </c>
      <c r="R44" s="126">
        <v>2</v>
      </c>
      <c r="S44" s="125"/>
      <c r="T44" s="126"/>
      <c r="U44" s="127"/>
      <c r="V44" s="128"/>
      <c r="W44" s="125"/>
      <c r="X44" s="126"/>
      <c r="Y44" s="127"/>
      <c r="Z44" s="121"/>
      <c r="AA44" s="127"/>
      <c r="AB44" s="126"/>
      <c r="AC44" s="76" t="s">
        <v>186</v>
      </c>
      <c r="AD44" s="73"/>
    </row>
    <row r="45" spans="1:30" ht="12.75">
      <c r="A45" s="154" t="s">
        <v>104</v>
      </c>
      <c r="B45" s="155" t="s">
        <v>226</v>
      </c>
      <c r="C45" s="135"/>
      <c r="D45" s="127"/>
      <c r="E45" s="153"/>
      <c r="F45" s="153">
        <v>3</v>
      </c>
      <c r="G45" s="153"/>
      <c r="H45" s="126"/>
      <c r="I45" s="127">
        <f t="shared" si="5"/>
        <v>72</v>
      </c>
      <c r="J45" s="121">
        <f t="shared" si="6"/>
        <v>2</v>
      </c>
      <c r="K45" s="127">
        <f t="shared" si="7"/>
        <v>72</v>
      </c>
      <c r="L45" s="121">
        <f>SUM(N45:P45)</f>
        <v>18</v>
      </c>
      <c r="M45" s="126">
        <f t="shared" si="8"/>
        <v>54</v>
      </c>
      <c r="N45" s="130">
        <v>6</v>
      </c>
      <c r="O45" s="121"/>
      <c r="P45" s="126">
        <v>12</v>
      </c>
      <c r="Q45" s="125"/>
      <c r="R45" s="126"/>
      <c r="S45" s="125"/>
      <c r="T45" s="136"/>
      <c r="U45" s="116">
        <v>18</v>
      </c>
      <c r="V45" s="136">
        <v>2</v>
      </c>
      <c r="W45" s="116"/>
      <c r="X45" s="122"/>
      <c r="Y45" s="117"/>
      <c r="Z45" s="121"/>
      <c r="AA45" s="127"/>
      <c r="AB45" s="126"/>
      <c r="AC45" s="77" t="s">
        <v>187</v>
      </c>
      <c r="AD45" s="73"/>
    </row>
    <row r="46" spans="1:30" ht="12.75">
      <c r="A46" s="154" t="s">
        <v>105</v>
      </c>
      <c r="B46" s="155" t="s">
        <v>115</v>
      </c>
      <c r="C46" s="135"/>
      <c r="D46" s="127"/>
      <c r="E46" s="153">
        <v>4</v>
      </c>
      <c r="F46" s="121"/>
      <c r="G46" s="127"/>
      <c r="H46" s="126"/>
      <c r="I46" s="127">
        <f t="shared" si="5"/>
        <v>72</v>
      </c>
      <c r="J46" s="121">
        <f t="shared" si="6"/>
        <v>2</v>
      </c>
      <c r="K46" s="127">
        <f t="shared" si="7"/>
        <v>72</v>
      </c>
      <c r="L46" s="121">
        <v>10</v>
      </c>
      <c r="M46" s="126">
        <f t="shared" si="8"/>
        <v>62</v>
      </c>
      <c r="N46" s="130">
        <v>2</v>
      </c>
      <c r="O46" s="121"/>
      <c r="P46" s="126">
        <v>8</v>
      </c>
      <c r="Q46" s="125"/>
      <c r="R46" s="126"/>
      <c r="S46" s="125"/>
      <c r="T46" s="126"/>
      <c r="U46" s="125"/>
      <c r="V46" s="156"/>
      <c r="W46" s="125">
        <v>10</v>
      </c>
      <c r="X46" s="126">
        <v>2</v>
      </c>
      <c r="Y46" s="127"/>
      <c r="Z46" s="121"/>
      <c r="AA46" s="127"/>
      <c r="AB46" s="126"/>
      <c r="AC46" s="77" t="s">
        <v>188</v>
      </c>
      <c r="AD46" s="73"/>
    </row>
    <row r="47" spans="1:30" ht="12.75" customHeight="1">
      <c r="A47" s="157" t="s">
        <v>106</v>
      </c>
      <c r="B47" s="155" t="s">
        <v>152</v>
      </c>
      <c r="C47" s="135"/>
      <c r="D47" s="127"/>
      <c r="E47" s="153">
        <v>1</v>
      </c>
      <c r="F47" s="133"/>
      <c r="G47" s="133"/>
      <c r="H47" s="126"/>
      <c r="I47" s="127">
        <f t="shared" si="5"/>
        <v>108</v>
      </c>
      <c r="J47" s="121">
        <f t="shared" si="6"/>
        <v>3</v>
      </c>
      <c r="K47" s="127">
        <f t="shared" si="7"/>
        <v>108</v>
      </c>
      <c r="L47" s="121">
        <v>14</v>
      </c>
      <c r="M47" s="126">
        <f t="shared" si="8"/>
        <v>94</v>
      </c>
      <c r="N47" s="130">
        <v>4</v>
      </c>
      <c r="O47" s="121"/>
      <c r="P47" s="126">
        <v>10</v>
      </c>
      <c r="Q47" s="125">
        <v>14</v>
      </c>
      <c r="R47" s="126">
        <v>3</v>
      </c>
      <c r="S47" s="125"/>
      <c r="T47" s="126"/>
      <c r="U47" s="125"/>
      <c r="V47" s="126"/>
      <c r="W47" s="125"/>
      <c r="X47" s="126"/>
      <c r="Y47" s="127"/>
      <c r="Z47" s="121"/>
      <c r="AA47" s="127"/>
      <c r="AB47" s="126"/>
      <c r="AC47" s="77" t="s">
        <v>189</v>
      </c>
      <c r="AD47" s="73"/>
    </row>
    <row r="48" spans="1:30" ht="17.25" customHeight="1" thickBot="1">
      <c r="A48" s="157" t="s">
        <v>161</v>
      </c>
      <c r="B48" s="155" t="s">
        <v>155</v>
      </c>
      <c r="C48" s="135"/>
      <c r="D48" s="127"/>
      <c r="E48" s="153"/>
      <c r="F48" s="153">
        <v>3</v>
      </c>
      <c r="G48" s="153"/>
      <c r="H48" s="136"/>
      <c r="I48" s="117">
        <f>J48*36</f>
        <v>108</v>
      </c>
      <c r="J48" s="137">
        <f>R48+T48+V48+X48</f>
        <v>3</v>
      </c>
      <c r="K48" s="117">
        <f>IF(D48&lt;&gt;0,I48-36,I48-0)</f>
        <v>108</v>
      </c>
      <c r="L48" s="123">
        <v>14</v>
      </c>
      <c r="M48" s="122">
        <f>K48-L48</f>
        <v>94</v>
      </c>
      <c r="N48" s="124">
        <v>4</v>
      </c>
      <c r="O48" s="137"/>
      <c r="P48" s="136">
        <v>10</v>
      </c>
      <c r="Q48" s="116"/>
      <c r="R48" s="136"/>
      <c r="S48" s="116"/>
      <c r="T48" s="136"/>
      <c r="U48" s="116">
        <f>IF(OR(C48=$U$25,,F48=$U$25),L48,0)</f>
        <v>14</v>
      </c>
      <c r="V48" s="136">
        <v>3</v>
      </c>
      <c r="W48" s="125"/>
      <c r="X48" s="126"/>
      <c r="Y48" s="127"/>
      <c r="Z48" s="121"/>
      <c r="AA48" s="127"/>
      <c r="AB48" s="126"/>
      <c r="AC48" s="76" t="s">
        <v>190</v>
      </c>
      <c r="AD48" s="73"/>
    </row>
    <row r="49" spans="1:30" ht="0.75" customHeight="1" hidden="1" thickBot="1">
      <c r="A49" s="157"/>
      <c r="B49" s="155"/>
      <c r="C49" s="158"/>
      <c r="D49" s="159"/>
      <c r="E49" s="160"/>
      <c r="F49" s="160"/>
      <c r="G49" s="160"/>
      <c r="H49" s="161"/>
      <c r="I49" s="159"/>
      <c r="J49" s="162"/>
      <c r="K49" s="163"/>
      <c r="L49" s="163"/>
      <c r="M49" s="164"/>
      <c r="N49" s="165"/>
      <c r="O49" s="163"/>
      <c r="P49" s="161"/>
      <c r="Q49" s="166"/>
      <c r="R49" s="161"/>
      <c r="S49" s="166"/>
      <c r="T49" s="161"/>
      <c r="U49" s="166"/>
      <c r="V49" s="161"/>
      <c r="W49" s="125"/>
      <c r="X49" s="126"/>
      <c r="Y49" s="127"/>
      <c r="Z49" s="128"/>
      <c r="AA49" s="125"/>
      <c r="AB49" s="126"/>
      <c r="AC49" s="77"/>
      <c r="AD49" s="73"/>
    </row>
    <row r="50" spans="1:30" ht="21" customHeight="1" hidden="1" thickBot="1">
      <c r="A50" s="157"/>
      <c r="B50" s="155"/>
      <c r="C50" s="158"/>
      <c r="D50" s="159"/>
      <c r="E50" s="160"/>
      <c r="F50" s="160"/>
      <c r="G50" s="160"/>
      <c r="H50" s="161"/>
      <c r="I50" s="159"/>
      <c r="J50" s="162"/>
      <c r="K50" s="163"/>
      <c r="L50" s="163"/>
      <c r="M50" s="164"/>
      <c r="N50" s="165"/>
      <c r="O50" s="163"/>
      <c r="P50" s="161"/>
      <c r="Q50" s="166"/>
      <c r="R50" s="161"/>
      <c r="S50" s="166"/>
      <c r="T50" s="161"/>
      <c r="U50" s="166"/>
      <c r="V50" s="161"/>
      <c r="W50" s="125"/>
      <c r="X50" s="126"/>
      <c r="Y50" s="127"/>
      <c r="Z50" s="128"/>
      <c r="AA50" s="125"/>
      <c r="AB50" s="126"/>
      <c r="AC50" s="77"/>
      <c r="AD50" s="73"/>
    </row>
    <row r="51" spans="1:30" ht="12.75" customHeight="1" thickBot="1">
      <c r="A51" s="102" t="s">
        <v>89</v>
      </c>
      <c r="B51" s="140"/>
      <c r="C51" s="141">
        <f>COUNT(C52:C57)</f>
        <v>3</v>
      </c>
      <c r="D51" s="142">
        <f>SUM(D52:D57)</f>
        <v>3</v>
      </c>
      <c r="E51" s="142">
        <f>COUNT(E52:E57)</f>
        <v>0</v>
      </c>
      <c r="F51" s="142">
        <f>COUNT(F52:F57)</f>
        <v>1</v>
      </c>
      <c r="G51" s="142">
        <f>COUNT(G52:G57)</f>
        <v>0</v>
      </c>
      <c r="H51" s="143">
        <f>COUNT(H52:H57)</f>
        <v>0</v>
      </c>
      <c r="I51" s="167"/>
      <c r="J51" s="413" t="s">
        <v>72</v>
      </c>
      <c r="K51" s="413"/>
      <c r="L51" s="145">
        <f>SUM(I52:I57)</f>
        <v>468</v>
      </c>
      <c r="M51" s="146"/>
      <c r="N51" s="413" t="s">
        <v>24</v>
      </c>
      <c r="O51" s="413"/>
      <c r="P51" s="413"/>
      <c r="Q51" s="413"/>
      <c r="R51" s="413"/>
      <c r="S51" s="145">
        <f>SUM(J52:J57)</f>
        <v>13</v>
      </c>
      <c r="T51" s="168"/>
      <c r="U51" s="168">
        <f>S51/S36*100</f>
        <v>32.5</v>
      </c>
      <c r="V51" s="168" t="s">
        <v>93</v>
      </c>
      <c r="W51" s="168"/>
      <c r="X51" s="168"/>
      <c r="Y51" s="168"/>
      <c r="Z51" s="168"/>
      <c r="AA51" s="168"/>
      <c r="AB51" s="168"/>
      <c r="AC51" s="169"/>
      <c r="AD51" s="73"/>
    </row>
    <row r="52" spans="1:30" ht="12.75">
      <c r="A52" s="170" t="s">
        <v>90</v>
      </c>
      <c r="B52" s="171" t="s">
        <v>116</v>
      </c>
      <c r="C52" s="121"/>
      <c r="D52" s="112"/>
      <c r="E52" s="112"/>
      <c r="F52" s="112">
        <v>1</v>
      </c>
      <c r="G52" s="112"/>
      <c r="H52" s="151"/>
      <c r="I52" s="111">
        <f>J52*36</f>
        <v>72</v>
      </c>
      <c r="J52" s="112">
        <f t="shared" si="6"/>
        <v>2</v>
      </c>
      <c r="K52" s="112">
        <f>IF(D52&lt;&gt;0,I52-36,I52-0)</f>
        <v>72</v>
      </c>
      <c r="L52" s="112">
        <f>SUM(N52:P52)</f>
        <v>10</v>
      </c>
      <c r="M52" s="114">
        <f>K52-L52</f>
        <v>62</v>
      </c>
      <c r="N52" s="111">
        <v>4</v>
      </c>
      <c r="O52" s="112"/>
      <c r="P52" s="114">
        <v>6</v>
      </c>
      <c r="Q52" s="111">
        <f>IF(OR(C52=$Q$25,E52=$Q$25,F52=$Q$25),L52,0)</f>
        <v>10</v>
      </c>
      <c r="R52" s="114">
        <v>2</v>
      </c>
      <c r="S52" s="113"/>
      <c r="T52" s="151"/>
      <c r="U52" s="111"/>
      <c r="V52" s="114"/>
      <c r="W52" s="117"/>
      <c r="X52" s="118"/>
      <c r="Y52" s="111"/>
      <c r="Z52" s="114"/>
      <c r="AA52" s="117"/>
      <c r="AB52" s="112"/>
      <c r="AC52" s="79" t="s">
        <v>177</v>
      </c>
      <c r="AD52" s="73"/>
    </row>
    <row r="53" spans="1:30" ht="36">
      <c r="A53" s="149" t="s">
        <v>87</v>
      </c>
      <c r="B53" s="134" t="s">
        <v>163</v>
      </c>
      <c r="C53" s="121">
        <v>2</v>
      </c>
      <c r="D53" s="121">
        <f>IF(C53&lt;&gt;0,1,0)</f>
        <v>1</v>
      </c>
      <c r="E53" s="121"/>
      <c r="F53" s="121"/>
      <c r="G53" s="121"/>
      <c r="H53" s="128"/>
      <c r="I53" s="125">
        <f>J53*36</f>
        <v>108</v>
      </c>
      <c r="J53" s="121">
        <f t="shared" si="6"/>
        <v>3</v>
      </c>
      <c r="K53" s="121">
        <f>IF(D53&lt;&gt;0,I53-36,I53-0)</f>
        <v>72</v>
      </c>
      <c r="L53" s="121">
        <v>12</v>
      </c>
      <c r="M53" s="126">
        <f>K53-L53</f>
        <v>60</v>
      </c>
      <c r="N53" s="125">
        <v>2</v>
      </c>
      <c r="O53" s="121"/>
      <c r="P53" s="126">
        <v>10</v>
      </c>
      <c r="Q53" s="125"/>
      <c r="R53" s="126"/>
      <c r="S53" s="127">
        <v>12</v>
      </c>
      <c r="T53" s="121">
        <v>3</v>
      </c>
      <c r="U53" s="125"/>
      <c r="V53" s="122"/>
      <c r="W53" s="127"/>
      <c r="X53" s="128"/>
      <c r="Y53" s="125"/>
      <c r="Z53" s="126"/>
      <c r="AA53" s="127"/>
      <c r="AB53" s="121"/>
      <c r="AC53" s="79" t="s">
        <v>179</v>
      </c>
      <c r="AD53" s="73"/>
    </row>
    <row r="54" spans="1:30" ht="36" customHeight="1">
      <c r="A54" s="149" t="s">
        <v>91</v>
      </c>
      <c r="B54" s="155" t="s">
        <v>164</v>
      </c>
      <c r="C54" s="132">
        <v>2</v>
      </c>
      <c r="D54" s="121">
        <f>IF(C54&lt;&gt;0,1,0)</f>
        <v>1</v>
      </c>
      <c r="E54" s="127"/>
      <c r="F54" s="127"/>
      <c r="G54" s="127"/>
      <c r="H54" s="128"/>
      <c r="I54" s="125">
        <f>J54*36</f>
        <v>144</v>
      </c>
      <c r="J54" s="121">
        <f t="shared" si="6"/>
        <v>4</v>
      </c>
      <c r="K54" s="121">
        <f>IF(D54&lt;&gt;0,I54-36,I54-0)</f>
        <v>108</v>
      </c>
      <c r="L54" s="121">
        <v>12</v>
      </c>
      <c r="M54" s="126">
        <f>K54-L54</f>
        <v>96</v>
      </c>
      <c r="N54" s="406">
        <v>2</v>
      </c>
      <c r="O54" s="121"/>
      <c r="P54" s="126">
        <v>10</v>
      </c>
      <c r="Q54" s="125"/>
      <c r="R54" s="126"/>
      <c r="S54" s="127">
        <f>IF(OR(C54=$S$25,E54=$S$25,F54=$S$25),L54,0)</f>
        <v>12</v>
      </c>
      <c r="T54" s="136">
        <v>4</v>
      </c>
      <c r="U54" s="116"/>
      <c r="V54" s="126"/>
      <c r="W54" s="127"/>
      <c r="X54" s="128"/>
      <c r="Y54" s="125"/>
      <c r="Z54" s="126"/>
      <c r="AA54" s="127"/>
      <c r="AB54" s="121"/>
      <c r="AC54" s="80" t="s">
        <v>178</v>
      </c>
      <c r="AD54" s="73"/>
    </row>
    <row r="55" spans="1:30" ht="13.5" thickBot="1">
      <c r="A55" s="149" t="s">
        <v>92</v>
      </c>
      <c r="B55" s="134" t="s">
        <v>223</v>
      </c>
      <c r="C55" s="135">
        <v>4</v>
      </c>
      <c r="D55" s="117">
        <f>IF(C55&lt;&gt;0,1,0)</f>
        <v>1</v>
      </c>
      <c r="E55" s="133"/>
      <c r="F55" s="133"/>
      <c r="G55" s="133"/>
      <c r="H55" s="401"/>
      <c r="I55" s="403">
        <f>J55*36</f>
        <v>144</v>
      </c>
      <c r="J55" s="404">
        <f t="shared" si="6"/>
        <v>4</v>
      </c>
      <c r="K55" s="404">
        <f>IF(D55&lt;&gt;0,I55-36,I55-0)</f>
        <v>108</v>
      </c>
      <c r="L55" s="404">
        <v>12</v>
      </c>
      <c r="M55" s="405">
        <f>K55-L55</f>
        <v>96</v>
      </c>
      <c r="N55" s="407">
        <v>2</v>
      </c>
      <c r="O55" s="404"/>
      <c r="P55" s="405">
        <v>10</v>
      </c>
      <c r="Q55" s="403"/>
      <c r="R55" s="405"/>
      <c r="S55" s="117"/>
      <c r="T55" s="156"/>
      <c r="U55" s="116"/>
      <c r="V55" s="156"/>
      <c r="W55" s="127">
        <v>12</v>
      </c>
      <c r="X55" s="128">
        <v>4</v>
      </c>
      <c r="Y55" s="125"/>
      <c r="Z55" s="126"/>
      <c r="AA55" s="127"/>
      <c r="AB55" s="121"/>
      <c r="AC55" s="79" t="s">
        <v>180</v>
      </c>
      <c r="AD55" s="73"/>
    </row>
    <row r="56" spans="1:30" ht="0.75" customHeight="1" thickBot="1">
      <c r="A56" s="149"/>
      <c r="B56" s="134"/>
      <c r="C56" s="158"/>
      <c r="D56" s="159"/>
      <c r="E56" s="160"/>
      <c r="F56" s="160"/>
      <c r="G56" s="160"/>
      <c r="H56" s="161"/>
      <c r="I56" s="278"/>
      <c r="J56" s="402"/>
      <c r="K56" s="175"/>
      <c r="L56" s="175"/>
      <c r="M56" s="277"/>
      <c r="N56" s="174"/>
      <c r="O56" s="175"/>
      <c r="P56" s="277"/>
      <c r="Q56" s="166"/>
      <c r="R56" s="408"/>
      <c r="S56" s="166"/>
      <c r="T56" s="161"/>
      <c r="U56" s="166"/>
      <c r="V56" s="161"/>
      <c r="W56" s="127"/>
      <c r="X56" s="128"/>
      <c r="Y56" s="125"/>
      <c r="Z56" s="126"/>
      <c r="AA56" s="127"/>
      <c r="AB56" s="121"/>
      <c r="AC56" s="77"/>
      <c r="AD56" s="73"/>
    </row>
    <row r="57" spans="1:30" ht="0.75" customHeight="1" thickBot="1">
      <c r="A57" s="149"/>
      <c r="B57" s="176"/>
      <c r="C57" s="158"/>
      <c r="D57" s="159"/>
      <c r="E57" s="160"/>
      <c r="F57" s="160"/>
      <c r="G57" s="160"/>
      <c r="H57" s="161"/>
      <c r="I57" s="159"/>
      <c r="J57" s="162"/>
      <c r="K57" s="163"/>
      <c r="L57" s="163"/>
      <c r="M57" s="164"/>
      <c r="N57" s="174"/>
      <c r="O57" s="172"/>
      <c r="P57" s="173"/>
      <c r="Q57" s="166"/>
      <c r="R57" s="161"/>
      <c r="S57" s="166"/>
      <c r="T57" s="161"/>
      <c r="U57" s="166"/>
      <c r="V57" s="161"/>
      <c r="W57" s="127"/>
      <c r="X57" s="128"/>
      <c r="Y57" s="125"/>
      <c r="Z57" s="126"/>
      <c r="AA57" s="127"/>
      <c r="AB57" s="138"/>
      <c r="AC57" s="77"/>
      <c r="AD57" s="73"/>
    </row>
    <row r="58" spans="1:30" ht="13.5" thickBot="1">
      <c r="A58" s="139"/>
      <c r="B58" s="177" t="s">
        <v>74</v>
      </c>
      <c r="C58" s="178">
        <f aca="true" t="shared" si="9" ref="C58:H58">SUM(C29,C36)</f>
        <v>8</v>
      </c>
      <c r="D58" s="179">
        <f t="shared" si="9"/>
        <v>8</v>
      </c>
      <c r="E58" s="179">
        <f t="shared" si="9"/>
        <v>4</v>
      </c>
      <c r="F58" s="179">
        <f t="shared" si="9"/>
        <v>9</v>
      </c>
      <c r="G58" s="179">
        <f t="shared" si="9"/>
        <v>0</v>
      </c>
      <c r="H58" s="180">
        <f t="shared" si="9"/>
        <v>0</v>
      </c>
      <c r="I58" s="181">
        <f>SUM(I52:I57,I38:I50,I30:I35)</f>
        <v>2052</v>
      </c>
      <c r="J58" s="182">
        <f>SUM(J52:J57,J38:J50,J30:J35)</f>
        <v>57</v>
      </c>
      <c r="K58" s="183">
        <f>SUM(K52:K57,K38:K50,K30:K35)</f>
        <v>1764</v>
      </c>
      <c r="L58" s="183">
        <f>SUM(L52:L57,L38:L50,L30:L35)</f>
        <v>270</v>
      </c>
      <c r="M58" s="184">
        <f>K58-L58</f>
        <v>1494</v>
      </c>
      <c r="N58" s="183">
        <f aca="true" t="shared" si="10" ref="N58:AB58">SUM(N52:N57,N38:N50,N30:N35)</f>
        <v>76</v>
      </c>
      <c r="O58" s="183">
        <f t="shared" si="10"/>
        <v>0</v>
      </c>
      <c r="P58" s="183">
        <f t="shared" si="10"/>
        <v>194</v>
      </c>
      <c r="Q58" s="183">
        <f t="shared" si="10"/>
        <v>86</v>
      </c>
      <c r="R58" s="183">
        <f t="shared" si="10"/>
        <v>16</v>
      </c>
      <c r="S58" s="183">
        <f t="shared" si="10"/>
        <v>74</v>
      </c>
      <c r="T58" s="183">
        <f t="shared" si="10"/>
        <v>20</v>
      </c>
      <c r="U58" s="183">
        <f t="shared" si="10"/>
        <v>88</v>
      </c>
      <c r="V58" s="183">
        <f t="shared" si="10"/>
        <v>18</v>
      </c>
      <c r="W58" s="183">
        <f t="shared" si="10"/>
        <v>22</v>
      </c>
      <c r="X58" s="183">
        <f t="shared" si="10"/>
        <v>6</v>
      </c>
      <c r="Y58" s="183">
        <f t="shared" si="10"/>
        <v>0</v>
      </c>
      <c r="Z58" s="183">
        <f t="shared" si="10"/>
        <v>0</v>
      </c>
      <c r="AA58" s="183">
        <f t="shared" si="10"/>
        <v>0</v>
      </c>
      <c r="AB58" s="183">
        <f t="shared" si="10"/>
        <v>0</v>
      </c>
      <c r="AC58" s="185"/>
      <c r="AD58" s="73"/>
    </row>
    <row r="59" spans="1:30" ht="13.5" thickBot="1">
      <c r="A59" s="186" t="s">
        <v>108</v>
      </c>
      <c r="B59" s="187"/>
      <c r="C59" s="188"/>
      <c r="D59" s="189"/>
      <c r="E59" s="189"/>
      <c r="F59" s="189"/>
      <c r="G59" s="189"/>
      <c r="H59" s="190"/>
      <c r="I59" s="191"/>
      <c r="J59" s="192"/>
      <c r="K59" s="193"/>
      <c r="L59" s="194"/>
      <c r="M59" s="195"/>
      <c r="N59" s="194"/>
      <c r="O59" s="194"/>
      <c r="P59" s="196"/>
      <c r="Q59" s="193"/>
      <c r="R59" s="197"/>
      <c r="S59" s="197"/>
      <c r="T59" s="194"/>
      <c r="U59" s="198"/>
      <c r="V59" s="193"/>
      <c r="W59" s="198"/>
      <c r="X59" s="199"/>
      <c r="Y59" s="199"/>
      <c r="Z59" s="199"/>
      <c r="AA59" s="199"/>
      <c r="AB59" s="199"/>
      <c r="AC59" s="200"/>
      <c r="AD59" s="73"/>
    </row>
    <row r="60" spans="1:30" ht="12.75">
      <c r="A60" s="170" t="s">
        <v>75</v>
      </c>
      <c r="B60" s="201"/>
      <c r="C60" s="202">
        <f>COUNT(C61:C65)</f>
        <v>0</v>
      </c>
      <c r="D60" s="203">
        <f>SUM(D61:D65)</f>
        <v>0</v>
      </c>
      <c r="E60" s="203">
        <f>COUNT(E61:E65)</f>
        <v>5</v>
      </c>
      <c r="F60" s="203">
        <f>COUNT(F61:F65)</f>
        <v>0</v>
      </c>
      <c r="G60" s="203">
        <f>COUNT(G61:G65)</f>
        <v>0</v>
      </c>
      <c r="H60" s="204">
        <f>COUNT(H61:H65)</f>
        <v>0</v>
      </c>
      <c r="I60" s="205"/>
      <c r="J60" s="412" t="s">
        <v>72</v>
      </c>
      <c r="K60" s="412"/>
      <c r="L60" s="206">
        <f>SUM(I61:I65)</f>
        <v>1944</v>
      </c>
      <c r="M60" s="207"/>
      <c r="N60" s="412" t="s">
        <v>24</v>
      </c>
      <c r="O60" s="412"/>
      <c r="P60" s="412"/>
      <c r="Q60" s="412"/>
      <c r="R60" s="412"/>
      <c r="S60" s="206">
        <f>SUM(J61:J65)</f>
        <v>54</v>
      </c>
      <c r="T60" s="414" t="s">
        <v>148</v>
      </c>
      <c r="U60" s="414"/>
      <c r="V60" s="414"/>
      <c r="W60" s="414"/>
      <c r="X60" s="414"/>
      <c r="Y60" s="414"/>
      <c r="Z60" s="414"/>
      <c r="AA60" s="414"/>
      <c r="AB60" s="414"/>
      <c r="AC60" s="208"/>
      <c r="AD60" s="73"/>
    </row>
    <row r="61" spans="1:30" ht="24">
      <c r="A61" s="149" t="s">
        <v>76</v>
      </c>
      <c r="B61" s="155" t="s">
        <v>169</v>
      </c>
      <c r="C61" s="125"/>
      <c r="D61" s="121">
        <f>IF(C61&lt;&gt;0,1,0)</f>
        <v>0</v>
      </c>
      <c r="E61" s="121">
        <v>2</v>
      </c>
      <c r="F61" s="121"/>
      <c r="G61" s="121"/>
      <c r="H61" s="128"/>
      <c r="I61" s="125">
        <f>J61*36</f>
        <v>324</v>
      </c>
      <c r="J61" s="121">
        <f>SUM(R61+T61+V61+X61)</f>
        <v>9</v>
      </c>
      <c r="K61" s="121">
        <f>IF(D61&lt;&gt;0,I61-36,I61-0)</f>
        <v>324</v>
      </c>
      <c r="L61" s="121">
        <v>4</v>
      </c>
      <c r="M61" s="126">
        <f aca="true" t="shared" si="11" ref="M61:M66">K61-L61</f>
        <v>320</v>
      </c>
      <c r="N61" s="127"/>
      <c r="O61" s="121"/>
      <c r="P61" s="128"/>
      <c r="Q61" s="125"/>
      <c r="R61" s="126"/>
      <c r="S61" s="127">
        <v>4</v>
      </c>
      <c r="T61" s="128">
        <v>9</v>
      </c>
      <c r="U61" s="125"/>
      <c r="V61" s="126"/>
      <c r="W61" s="127"/>
      <c r="X61" s="128"/>
      <c r="Y61" s="125"/>
      <c r="Z61" s="126"/>
      <c r="AA61" s="127"/>
      <c r="AB61" s="121"/>
      <c r="AC61" s="77" t="s">
        <v>173</v>
      </c>
      <c r="AD61" s="73"/>
    </row>
    <row r="62" spans="1:30" ht="36">
      <c r="A62" s="149" t="s">
        <v>77</v>
      </c>
      <c r="B62" s="155" t="s">
        <v>170</v>
      </c>
      <c r="C62" s="125"/>
      <c r="D62" s="121">
        <f>IF(C62&lt;&gt;0,1,0)</f>
        <v>0</v>
      </c>
      <c r="E62" s="121">
        <v>2</v>
      </c>
      <c r="F62" s="121"/>
      <c r="G62" s="121"/>
      <c r="H62" s="128"/>
      <c r="I62" s="125">
        <f>J62*36</f>
        <v>324</v>
      </c>
      <c r="J62" s="123">
        <f>SUM(R62+T62+V62+X62)</f>
        <v>9</v>
      </c>
      <c r="K62" s="121">
        <f>IF(D62&lt;&gt;0,I62-36,I62-0)</f>
        <v>324</v>
      </c>
      <c r="L62" s="121">
        <v>4</v>
      </c>
      <c r="M62" s="126">
        <f t="shared" si="11"/>
        <v>320</v>
      </c>
      <c r="N62" s="127"/>
      <c r="O62" s="121"/>
      <c r="P62" s="128"/>
      <c r="Q62" s="125"/>
      <c r="R62" s="126"/>
      <c r="S62" s="127">
        <v>4</v>
      </c>
      <c r="T62" s="128">
        <v>9</v>
      </c>
      <c r="U62" s="125"/>
      <c r="V62" s="126"/>
      <c r="W62" s="127"/>
      <c r="X62" s="128"/>
      <c r="Y62" s="125"/>
      <c r="Z62" s="126"/>
      <c r="AA62" s="127"/>
      <c r="AB62" s="121"/>
      <c r="AC62" s="77" t="s">
        <v>174</v>
      </c>
      <c r="AD62" s="73"/>
    </row>
    <row r="63" spans="1:30" ht="49.5" customHeight="1">
      <c r="A63" s="149" t="s">
        <v>78</v>
      </c>
      <c r="B63" s="171" t="s">
        <v>171</v>
      </c>
      <c r="C63" s="125"/>
      <c r="D63" s="121">
        <f>IF(C63&lt;&gt;0,1,0)</f>
        <v>0</v>
      </c>
      <c r="E63" s="121">
        <v>4</v>
      </c>
      <c r="F63" s="121"/>
      <c r="G63" s="121"/>
      <c r="H63" s="128"/>
      <c r="I63" s="125">
        <f>J63*36</f>
        <v>540</v>
      </c>
      <c r="J63" s="123">
        <f>SUM(R63+T63+V63+X63)</f>
        <v>15</v>
      </c>
      <c r="K63" s="121">
        <f>IF(D63&lt;&gt;0,I63-36,I63-0)</f>
        <v>540</v>
      </c>
      <c r="L63" s="121">
        <v>4</v>
      </c>
      <c r="M63" s="126">
        <f t="shared" si="11"/>
        <v>536</v>
      </c>
      <c r="N63" s="127"/>
      <c r="O63" s="121"/>
      <c r="P63" s="128"/>
      <c r="Q63" s="125"/>
      <c r="R63" s="126"/>
      <c r="S63" s="127"/>
      <c r="T63" s="128"/>
      <c r="U63" s="125"/>
      <c r="V63" s="126"/>
      <c r="W63" s="127">
        <v>4</v>
      </c>
      <c r="X63" s="128">
        <v>15</v>
      </c>
      <c r="Y63" s="125"/>
      <c r="Z63" s="126"/>
      <c r="AA63" s="127"/>
      <c r="AB63" s="121"/>
      <c r="AC63" s="77" t="s">
        <v>175</v>
      </c>
      <c r="AD63" s="73"/>
    </row>
    <row r="64" spans="1:30" ht="27" customHeight="1">
      <c r="A64" s="149" t="s">
        <v>117</v>
      </c>
      <c r="B64" s="171" t="s">
        <v>172</v>
      </c>
      <c r="C64" s="158"/>
      <c r="D64" s="127"/>
      <c r="E64" s="153">
        <v>3</v>
      </c>
      <c r="F64" s="153"/>
      <c r="G64" s="153"/>
      <c r="H64" s="156"/>
      <c r="I64" s="127">
        <f>J64*36</f>
        <v>216</v>
      </c>
      <c r="J64" s="123">
        <f>SUM(R64+T64+V64+X64)</f>
        <v>6</v>
      </c>
      <c r="K64" s="127">
        <f>IF(D64&lt;&gt;0,I64-36,I64-0)</f>
        <v>216</v>
      </c>
      <c r="L64" s="121">
        <v>4</v>
      </c>
      <c r="M64" s="126">
        <f t="shared" si="11"/>
        <v>212</v>
      </c>
      <c r="N64" s="130"/>
      <c r="O64" s="121"/>
      <c r="P64" s="156"/>
      <c r="Q64" s="116">
        <f>IF(OR(C64=$Q$25,E64=$Q$25,F64=$Q$25),L64,0)</f>
        <v>0</v>
      </c>
      <c r="R64" s="156"/>
      <c r="S64" s="127"/>
      <c r="T64" s="128"/>
      <c r="U64" s="135">
        <v>4</v>
      </c>
      <c r="V64" s="156">
        <v>6</v>
      </c>
      <c r="W64" s="127"/>
      <c r="X64" s="128"/>
      <c r="Y64" s="135"/>
      <c r="Z64" s="156"/>
      <c r="AA64" s="127"/>
      <c r="AB64" s="209"/>
      <c r="AC64" s="77" t="s">
        <v>176</v>
      </c>
      <c r="AD64" s="73"/>
    </row>
    <row r="65" spans="1:30" ht="21" customHeight="1" thickBot="1">
      <c r="A65" s="149" t="s">
        <v>117</v>
      </c>
      <c r="B65" s="171" t="s">
        <v>172</v>
      </c>
      <c r="C65" s="158"/>
      <c r="D65" s="127"/>
      <c r="E65" s="153">
        <v>4</v>
      </c>
      <c r="F65" s="153"/>
      <c r="G65" s="153"/>
      <c r="H65" s="156"/>
      <c r="I65" s="127">
        <f>J65*36</f>
        <v>540</v>
      </c>
      <c r="J65" s="123">
        <f>SUM(R65+T65+V65+X65+Z65)</f>
        <v>15</v>
      </c>
      <c r="K65" s="127">
        <f>IF(D65&lt;&gt;0,I65-36,I65-0)</f>
        <v>540</v>
      </c>
      <c r="L65" s="121">
        <v>4</v>
      </c>
      <c r="M65" s="126">
        <f t="shared" si="11"/>
        <v>536</v>
      </c>
      <c r="N65" s="130"/>
      <c r="O65" s="121"/>
      <c r="P65" s="156"/>
      <c r="Q65" s="116">
        <f>IF(OR(C65=$Q$25,E65=$Q$25,F65=$Q$25),L65,0)</f>
        <v>0</v>
      </c>
      <c r="R65" s="156"/>
      <c r="S65" s="116">
        <f>IF(OR(C65=$S$25,E65=$S$25,F65=$S$25),L65,0)</f>
        <v>0</v>
      </c>
      <c r="T65" s="156"/>
      <c r="U65" s="210"/>
      <c r="V65" s="211"/>
      <c r="W65" s="127">
        <v>4</v>
      </c>
      <c r="X65" s="128">
        <v>15</v>
      </c>
      <c r="Y65" s="210"/>
      <c r="Z65" s="211"/>
      <c r="AA65" s="127"/>
      <c r="AB65" s="138"/>
      <c r="AC65" s="77" t="s">
        <v>176</v>
      </c>
      <c r="AD65" s="73"/>
    </row>
    <row r="66" spans="1:30" ht="13.5" thickBot="1">
      <c r="A66" s="139"/>
      <c r="B66" s="177" t="s">
        <v>79</v>
      </c>
      <c r="C66" s="141">
        <f>COUNT(C61:C65)</f>
        <v>0</v>
      </c>
      <c r="D66" s="142">
        <f>SUM(D61:D65)</f>
        <v>0</v>
      </c>
      <c r="E66" s="142">
        <f>COUNT(E61:E65)</f>
        <v>5</v>
      </c>
      <c r="F66" s="142">
        <f>COUNT(F61:F65)</f>
        <v>0</v>
      </c>
      <c r="G66" s="142">
        <f>COUNT(G61:G65)</f>
        <v>0</v>
      </c>
      <c r="H66" s="143">
        <f>COUNT(H61:H65)</f>
        <v>0</v>
      </c>
      <c r="I66" s="212">
        <f>SUM(I61:I65)</f>
        <v>1944</v>
      </c>
      <c r="J66" s="213">
        <f>SUM(J61:J65)</f>
        <v>54</v>
      </c>
      <c r="K66" s="213">
        <f>SUM(K61:K65)</f>
        <v>1944</v>
      </c>
      <c r="L66" s="179">
        <f>SUM(L61:L65)</f>
        <v>20</v>
      </c>
      <c r="M66" s="184">
        <f t="shared" si="11"/>
        <v>1924</v>
      </c>
      <c r="N66" s="183">
        <f aca="true" t="shared" si="12" ref="N66:AB66">SUM(N61:N65)</f>
        <v>0</v>
      </c>
      <c r="O66" s="183">
        <f t="shared" si="12"/>
        <v>0</v>
      </c>
      <c r="P66" s="183">
        <f t="shared" si="12"/>
        <v>0</v>
      </c>
      <c r="Q66" s="183">
        <f t="shared" si="12"/>
        <v>0</v>
      </c>
      <c r="R66" s="183">
        <f t="shared" si="12"/>
        <v>0</v>
      </c>
      <c r="S66" s="183">
        <f t="shared" si="12"/>
        <v>8</v>
      </c>
      <c r="T66" s="183">
        <f t="shared" si="12"/>
        <v>18</v>
      </c>
      <c r="U66" s="183">
        <f t="shared" si="12"/>
        <v>4</v>
      </c>
      <c r="V66" s="183">
        <f t="shared" si="12"/>
        <v>6</v>
      </c>
      <c r="W66" s="183">
        <f t="shared" si="12"/>
        <v>8</v>
      </c>
      <c r="X66" s="183">
        <f t="shared" si="12"/>
        <v>30</v>
      </c>
      <c r="Y66" s="183">
        <f t="shared" si="12"/>
        <v>0</v>
      </c>
      <c r="Z66" s="183">
        <f t="shared" si="12"/>
        <v>0</v>
      </c>
      <c r="AA66" s="183">
        <f t="shared" si="12"/>
        <v>0</v>
      </c>
      <c r="AB66" s="183">
        <f t="shared" si="12"/>
        <v>0</v>
      </c>
      <c r="AC66" s="147"/>
      <c r="AD66" s="73"/>
    </row>
    <row r="67" spans="1:30" ht="13.5" thickBot="1">
      <c r="A67" s="95" t="s">
        <v>80</v>
      </c>
      <c r="B67" s="96"/>
      <c r="C67" s="214"/>
      <c r="D67" s="215"/>
      <c r="E67" s="215"/>
      <c r="F67" s="215"/>
      <c r="G67" s="215"/>
      <c r="H67" s="216"/>
      <c r="I67" s="217"/>
      <c r="J67" s="218"/>
      <c r="K67" s="219"/>
      <c r="L67" s="220"/>
      <c r="M67" s="221"/>
      <c r="N67" s="222"/>
      <c r="O67" s="220"/>
      <c r="P67" s="223"/>
      <c r="Q67" s="215"/>
      <c r="R67" s="224"/>
      <c r="S67" s="225"/>
      <c r="T67" s="226"/>
      <c r="U67" s="215"/>
      <c r="V67" s="224"/>
      <c r="W67" s="225"/>
      <c r="X67" s="226"/>
      <c r="Y67" s="215"/>
      <c r="Z67" s="224"/>
      <c r="AA67" s="225"/>
      <c r="AB67" s="226"/>
      <c r="AC67" s="148"/>
      <c r="AD67" s="73"/>
    </row>
    <row r="68" spans="1:30" ht="13.5" thickBot="1">
      <c r="A68" s="227"/>
      <c r="B68" s="228"/>
      <c r="C68" s="229">
        <f>COUNT(C69:C69)</f>
        <v>0</v>
      </c>
      <c r="D68" s="230">
        <f>SUM(D69:D69)</f>
        <v>0</v>
      </c>
      <c r="E68" s="230">
        <f>COUNT(E69:E69)</f>
        <v>0</v>
      </c>
      <c r="F68" s="230">
        <f>COUNT(F69:F69)</f>
        <v>0</v>
      </c>
      <c r="G68" s="230">
        <f>COUNT(G69:G69)</f>
        <v>0</v>
      </c>
      <c r="H68" s="231">
        <f>COUNT(H69:H69)</f>
        <v>0</v>
      </c>
      <c r="I68" s="232"/>
      <c r="J68" s="463" t="s">
        <v>72</v>
      </c>
      <c r="K68" s="463"/>
      <c r="L68" s="233">
        <f>SUM(I69:I69)</f>
        <v>216</v>
      </c>
      <c r="M68" s="234"/>
      <c r="N68" s="463" t="s">
        <v>24</v>
      </c>
      <c r="O68" s="463"/>
      <c r="P68" s="463"/>
      <c r="Q68" s="463"/>
      <c r="R68" s="463"/>
      <c r="S68" s="233">
        <f>SUM(J69:J69)</f>
        <v>6</v>
      </c>
      <c r="T68" s="414" t="s">
        <v>110</v>
      </c>
      <c r="U68" s="414"/>
      <c r="V68" s="414"/>
      <c r="W68" s="414"/>
      <c r="X68" s="414"/>
      <c r="Y68" s="414"/>
      <c r="Z68" s="414"/>
      <c r="AA68" s="414"/>
      <c r="AB68" s="414"/>
      <c r="AC68" s="208"/>
      <c r="AD68" s="73"/>
    </row>
    <row r="69" spans="1:30" ht="36.75" thickBot="1">
      <c r="A69" s="102" t="s">
        <v>109</v>
      </c>
      <c r="B69" s="235" t="s">
        <v>166</v>
      </c>
      <c r="C69" s="236"/>
      <c r="D69" s="237">
        <f>IF(C69&lt;&gt;0,1,0)</f>
        <v>0</v>
      </c>
      <c r="E69" s="237"/>
      <c r="F69" s="237"/>
      <c r="G69" s="237"/>
      <c r="H69" s="238"/>
      <c r="I69" s="236">
        <f>J69*36</f>
        <v>216</v>
      </c>
      <c r="J69" s="237">
        <v>6</v>
      </c>
      <c r="K69" s="237">
        <f>IF(D69&lt;&gt;0,I69-36,I69-0)</f>
        <v>216</v>
      </c>
      <c r="L69" s="237">
        <v>26</v>
      </c>
      <c r="M69" s="239">
        <f>K69-L69</f>
        <v>190</v>
      </c>
      <c r="N69" s="240"/>
      <c r="O69" s="237"/>
      <c r="P69" s="238"/>
      <c r="Q69" s="236"/>
      <c r="R69" s="239"/>
      <c r="S69" s="240"/>
      <c r="T69" s="238"/>
      <c r="U69" s="236"/>
      <c r="V69" s="239"/>
      <c r="W69" s="240"/>
      <c r="X69" s="238"/>
      <c r="Y69" s="236">
        <v>26</v>
      </c>
      <c r="Z69" s="239">
        <v>6</v>
      </c>
      <c r="AA69" s="240"/>
      <c r="AB69" s="121"/>
      <c r="AC69" s="77" t="s">
        <v>167</v>
      </c>
      <c r="AD69" s="73"/>
    </row>
    <row r="70" spans="1:30" ht="13.5" thickBot="1">
      <c r="A70" s="139"/>
      <c r="B70" s="177" t="s">
        <v>81</v>
      </c>
      <c r="C70" s="241">
        <f>COUNT(C69:C69)</f>
        <v>0</v>
      </c>
      <c r="D70" s="242">
        <f>SUM(D69:D69)</f>
        <v>0</v>
      </c>
      <c r="E70" s="242">
        <f>COUNT(E69:E69)</f>
        <v>0</v>
      </c>
      <c r="F70" s="242">
        <f>COUNT(F69:F69)</f>
        <v>0</v>
      </c>
      <c r="G70" s="242">
        <f>COUNT(G69:G69)</f>
        <v>0</v>
      </c>
      <c r="H70" s="243">
        <f>COUNT(H69:H69)</f>
        <v>0</v>
      </c>
      <c r="I70" s="244">
        <f>SUM(I69:I69)</f>
        <v>216</v>
      </c>
      <c r="J70" s="245">
        <f>SUM(J69:J69)</f>
        <v>6</v>
      </c>
      <c r="K70" s="245">
        <f>SUM(K69:K69)</f>
        <v>216</v>
      </c>
      <c r="L70" s="245">
        <f>SUM(L69:L69)</f>
        <v>26</v>
      </c>
      <c r="M70" s="246">
        <f>SUM(M69:M69)</f>
        <v>190</v>
      </c>
      <c r="N70" s="247">
        <f>N69</f>
        <v>0</v>
      </c>
      <c r="O70" s="247">
        <f aca="true" t="shared" si="13" ref="O70:AB70">O69</f>
        <v>0</v>
      </c>
      <c r="P70" s="247">
        <f t="shared" si="13"/>
        <v>0</v>
      </c>
      <c r="Q70" s="247">
        <f t="shared" si="13"/>
        <v>0</v>
      </c>
      <c r="R70" s="247">
        <f t="shared" si="13"/>
        <v>0</v>
      </c>
      <c r="S70" s="247">
        <f t="shared" si="13"/>
        <v>0</v>
      </c>
      <c r="T70" s="247">
        <f t="shared" si="13"/>
        <v>0</v>
      </c>
      <c r="U70" s="247">
        <f t="shared" si="13"/>
        <v>0</v>
      </c>
      <c r="V70" s="247">
        <f t="shared" si="13"/>
        <v>0</v>
      </c>
      <c r="W70" s="247">
        <f t="shared" si="13"/>
        <v>0</v>
      </c>
      <c r="X70" s="247">
        <f t="shared" si="13"/>
        <v>0</v>
      </c>
      <c r="Y70" s="247">
        <f t="shared" si="13"/>
        <v>26</v>
      </c>
      <c r="Z70" s="247">
        <f t="shared" si="13"/>
        <v>6</v>
      </c>
      <c r="AA70" s="248">
        <f t="shared" si="13"/>
        <v>0</v>
      </c>
      <c r="AB70" s="209">
        <f t="shared" si="13"/>
        <v>0</v>
      </c>
      <c r="AC70" s="249"/>
      <c r="AD70" s="73"/>
    </row>
    <row r="71" spans="1:30" ht="13.5" thickBot="1">
      <c r="A71" s="458" t="s">
        <v>132</v>
      </c>
      <c r="B71" s="459"/>
      <c r="C71" s="250"/>
      <c r="D71" s="250"/>
      <c r="E71" s="250"/>
      <c r="F71" s="250"/>
      <c r="G71" s="250"/>
      <c r="H71" s="250"/>
      <c r="I71" s="121"/>
      <c r="J71" s="121"/>
      <c r="K71" s="121"/>
      <c r="L71" s="121"/>
      <c r="M71" s="121"/>
      <c r="N71" s="121"/>
      <c r="O71" s="121"/>
      <c r="P71" s="121"/>
      <c r="Q71" s="121"/>
      <c r="R71" s="121"/>
      <c r="S71" s="121"/>
      <c r="T71" s="121"/>
      <c r="U71" s="121"/>
      <c r="V71" s="121"/>
      <c r="W71" s="121"/>
      <c r="X71" s="121"/>
      <c r="Y71" s="121"/>
      <c r="Z71" s="121"/>
      <c r="AA71" s="121"/>
      <c r="AB71" s="121"/>
      <c r="AC71" s="251"/>
      <c r="AD71" s="73"/>
    </row>
    <row r="72" spans="1:30" ht="24.75" thickBot="1">
      <c r="A72" s="252" t="s">
        <v>131</v>
      </c>
      <c r="B72" s="253" t="s">
        <v>149</v>
      </c>
      <c r="C72" s="250"/>
      <c r="D72" s="250"/>
      <c r="E72" s="250"/>
      <c r="F72" s="121">
        <v>2</v>
      </c>
      <c r="G72" s="121"/>
      <c r="H72" s="121"/>
      <c r="I72" s="127">
        <f>J72*36</f>
        <v>72</v>
      </c>
      <c r="J72" s="123">
        <f>SUM(R72+T72+V72+X72)</f>
        <v>2</v>
      </c>
      <c r="K72" s="127">
        <f>IF(D72&lt;&gt;0,I72-36,I72-0)</f>
        <v>72</v>
      </c>
      <c r="L72" s="121"/>
      <c r="M72" s="126">
        <f>K72-L72</f>
        <v>72</v>
      </c>
      <c r="N72" s="121">
        <v>2</v>
      </c>
      <c r="O72" s="121"/>
      <c r="P72" s="121">
        <v>6</v>
      </c>
      <c r="Q72" s="121"/>
      <c r="R72" s="121"/>
      <c r="S72" s="121">
        <v>8</v>
      </c>
      <c r="T72" s="121">
        <v>2</v>
      </c>
      <c r="U72" s="121"/>
      <c r="V72" s="121"/>
      <c r="W72" s="121"/>
      <c r="X72" s="121"/>
      <c r="Y72" s="121"/>
      <c r="Z72" s="121"/>
      <c r="AA72" s="121"/>
      <c r="AB72" s="121"/>
      <c r="AC72" s="77" t="s">
        <v>168</v>
      </c>
      <c r="AD72" s="73"/>
    </row>
    <row r="73" spans="1:30" ht="13.5" thickBot="1">
      <c r="A73" s="254"/>
      <c r="B73" s="255"/>
      <c r="C73" s="256"/>
      <c r="D73" s="257"/>
      <c r="E73" s="257"/>
      <c r="F73" s="257"/>
      <c r="G73" s="257"/>
      <c r="H73" s="258"/>
      <c r="I73" s="259"/>
      <c r="J73" s="260"/>
      <c r="K73" s="261"/>
      <c r="L73" s="261"/>
      <c r="M73" s="262"/>
      <c r="N73" s="263">
        <f>N74*100/L74</f>
        <v>24.050632911392405</v>
      </c>
      <c r="O73" s="261"/>
      <c r="P73" s="258"/>
      <c r="Q73" s="256"/>
      <c r="R73" s="262"/>
      <c r="S73" s="257"/>
      <c r="T73" s="258"/>
      <c r="U73" s="264"/>
      <c r="V73" s="265"/>
      <c r="W73" s="257"/>
      <c r="X73" s="258"/>
      <c r="Y73" s="256"/>
      <c r="Z73" s="262"/>
      <c r="AA73" s="133"/>
      <c r="AB73" s="123"/>
      <c r="AC73" s="266"/>
      <c r="AD73" s="73"/>
    </row>
    <row r="74" spans="1:30" ht="13.5" thickBot="1">
      <c r="A74" s="139"/>
      <c r="B74" s="267" t="s">
        <v>25</v>
      </c>
      <c r="C74" s="181">
        <f aca="true" t="shared" si="14" ref="C74:J74">SUM(C58+C66+C70)</f>
        <v>8</v>
      </c>
      <c r="D74" s="268">
        <f t="shared" si="14"/>
        <v>8</v>
      </c>
      <c r="E74" s="268">
        <f t="shared" si="14"/>
        <v>9</v>
      </c>
      <c r="F74" s="268">
        <f t="shared" si="14"/>
        <v>9</v>
      </c>
      <c r="G74" s="268">
        <f t="shared" si="14"/>
        <v>0</v>
      </c>
      <c r="H74" s="269">
        <f t="shared" si="14"/>
        <v>0</v>
      </c>
      <c r="I74" s="181">
        <f t="shared" si="14"/>
        <v>4212</v>
      </c>
      <c r="J74" s="268">
        <f t="shared" si="14"/>
        <v>117</v>
      </c>
      <c r="K74" s="268">
        <f>SUM(K58+K66+K70)+C74*36</f>
        <v>4212</v>
      </c>
      <c r="L74" s="268">
        <f>SUM(L58+L66+L70)</f>
        <v>316</v>
      </c>
      <c r="M74" s="270">
        <f>SUM(M58+M66+M70)+C74*36</f>
        <v>3896</v>
      </c>
      <c r="N74" s="182">
        <f aca="true" t="shared" si="15" ref="N74:AB74">SUM(N58+N66+N70)</f>
        <v>76</v>
      </c>
      <c r="O74" s="182">
        <f t="shared" si="15"/>
        <v>0</v>
      </c>
      <c r="P74" s="182">
        <f t="shared" si="15"/>
        <v>194</v>
      </c>
      <c r="Q74" s="182">
        <f t="shared" si="15"/>
        <v>86</v>
      </c>
      <c r="R74" s="182">
        <f t="shared" si="15"/>
        <v>16</v>
      </c>
      <c r="S74" s="182">
        <f t="shared" si="15"/>
        <v>82</v>
      </c>
      <c r="T74" s="182">
        <f t="shared" si="15"/>
        <v>38</v>
      </c>
      <c r="U74" s="182">
        <f t="shared" si="15"/>
        <v>92</v>
      </c>
      <c r="V74" s="182">
        <f t="shared" si="15"/>
        <v>24</v>
      </c>
      <c r="W74" s="182">
        <f t="shared" si="15"/>
        <v>30</v>
      </c>
      <c r="X74" s="182">
        <f t="shared" si="15"/>
        <v>36</v>
      </c>
      <c r="Y74" s="182">
        <f t="shared" si="15"/>
        <v>26</v>
      </c>
      <c r="Z74" s="182">
        <f t="shared" si="15"/>
        <v>6</v>
      </c>
      <c r="AA74" s="271">
        <f t="shared" si="15"/>
        <v>0</v>
      </c>
      <c r="AB74" s="172">
        <f t="shared" si="15"/>
        <v>0</v>
      </c>
      <c r="AC74" s="272"/>
      <c r="AD74" s="73"/>
    </row>
    <row r="75" spans="1:30" ht="12.75">
      <c r="A75" s="170"/>
      <c r="B75" s="273" t="s">
        <v>95</v>
      </c>
      <c r="C75" s="166"/>
      <c r="D75" s="175"/>
      <c r="E75" s="175"/>
      <c r="F75" s="175"/>
      <c r="G75" s="175"/>
      <c r="H75" s="274"/>
      <c r="I75" s="275"/>
      <c r="J75" s="276"/>
      <c r="K75" s="175"/>
      <c r="L75" s="175"/>
      <c r="M75" s="277"/>
      <c r="N75" s="278"/>
      <c r="O75" s="175"/>
      <c r="P75" s="274"/>
      <c r="Q75" s="279">
        <f>Q74+S74</f>
        <v>168</v>
      </c>
      <c r="R75" s="122">
        <f>R74+T74</f>
        <v>54</v>
      </c>
      <c r="S75" s="117"/>
      <c r="T75" s="118"/>
      <c r="U75" s="111">
        <f>U74+W74</f>
        <v>122</v>
      </c>
      <c r="V75" s="114">
        <f>V74+X74</f>
        <v>60</v>
      </c>
      <c r="W75" s="117"/>
      <c r="X75" s="118"/>
      <c r="Y75" s="116">
        <f>Y74+AA74</f>
        <v>26</v>
      </c>
      <c r="Z75" s="122">
        <f>Z74+AB74</f>
        <v>6</v>
      </c>
      <c r="AA75" s="117"/>
      <c r="AB75" s="121"/>
      <c r="AC75" s="272"/>
      <c r="AD75" s="73"/>
    </row>
    <row r="76" spans="1:30" ht="12.75">
      <c r="A76" s="280"/>
      <c r="B76" s="281" t="s">
        <v>26</v>
      </c>
      <c r="C76" s="282"/>
      <c r="D76" s="283"/>
      <c r="E76" s="283"/>
      <c r="F76" s="283"/>
      <c r="G76" s="283"/>
      <c r="H76" s="284"/>
      <c r="I76" s="282"/>
      <c r="J76" s="283"/>
      <c r="K76" s="285"/>
      <c r="L76" s="285"/>
      <c r="M76" s="286"/>
      <c r="N76" s="287"/>
      <c r="O76" s="285"/>
      <c r="P76" s="284"/>
      <c r="Q76" s="288">
        <f>Q74/R25</f>
        <v>28.666666666666668</v>
      </c>
      <c r="R76" s="173"/>
      <c r="S76" s="289">
        <f>S74/T25</f>
        <v>27.333333333333332</v>
      </c>
      <c r="T76" s="290"/>
      <c r="U76" s="288">
        <f>U74/V25</f>
        <v>30.666666666666668</v>
      </c>
      <c r="V76" s="173"/>
      <c r="W76" s="289">
        <f>W74/X25</f>
        <v>10</v>
      </c>
      <c r="X76" s="290"/>
      <c r="Y76" s="288"/>
      <c r="Z76" s="173"/>
      <c r="AA76" s="289"/>
      <c r="AB76" s="172"/>
      <c r="AC76" s="291"/>
      <c r="AD76" s="73"/>
    </row>
    <row r="77" spans="1:30" ht="12.75">
      <c r="A77" s="283"/>
      <c r="B77" s="281" t="s">
        <v>27</v>
      </c>
      <c r="C77" s="282"/>
      <c r="D77" s="283"/>
      <c r="E77" s="283"/>
      <c r="F77" s="283"/>
      <c r="G77" s="283"/>
      <c r="H77" s="284"/>
      <c r="I77" s="282"/>
      <c r="J77" s="283"/>
      <c r="K77" s="285"/>
      <c r="L77" s="285"/>
      <c r="M77" s="286"/>
      <c r="N77" s="287"/>
      <c r="O77" s="285"/>
      <c r="P77" s="128"/>
      <c r="Q77" s="292">
        <f>COUNTIF($C$30:$C$35,"1")+COUNTIF($C$38:$C$50,"1")+COUNTIF($C$52:$C$57,"1")+COUNTIF($C$61:$C$65,"1")+COUNTIF($C$69:$C$69,"1")</f>
        <v>0</v>
      </c>
      <c r="R77" s="286"/>
      <c r="S77" s="287">
        <f>COUNTIF($C$30:$C$35,"2")+COUNTIF($C$38:$C$50,"2")+COUNTIF($C$52:$C$57,"2")+COUNTIF($C$61:$C$65,"2")+COUNTIF($C$69:$C$69,"2")</f>
        <v>5</v>
      </c>
      <c r="T77" s="284"/>
      <c r="U77" s="292">
        <f>COUNTIF($C$30:$C$35,"3")+COUNTIF($C$38:$C$50,"3")+COUNTIF($C$52:$C$57,"3")+COUNTIF($C$61:$C$65,"1")+COUNTIF($C$69:$C$69,"3")</f>
        <v>2</v>
      </c>
      <c r="V77" s="286"/>
      <c r="W77" s="287">
        <f>COUNTIF($C$30:$C$35,"4")+COUNTIF($C$38:$C$50,"4")+COUNTIF($C$52:$C$57,"4")+COUNTIF($C$61:$C$65,"4")+COUNTIF($C$69:$C$69,"4")</f>
        <v>1</v>
      </c>
      <c r="X77" s="284"/>
      <c r="Y77" s="292">
        <f>COUNTIF($C$30:$C$35,"5")+COUNTIF($C$38:$C$50,"5")+COUNTIF($C$52:$C$57,"5")+COUNTIF($C$61:$C$65,"5")+COUNTIF($C$69:$C$69,"5")</f>
        <v>0</v>
      </c>
      <c r="Z77" s="286"/>
      <c r="AA77" s="287">
        <f>COUNTIF($C$30:$C$35,"6")+COUNTIF($C$38:$C$50,"6")+COUNTIF($C$52:$C$57,"6")+COUNTIF($C$61:$C$65,"6")+COUNTIF($C$69:$C$69,"6")</f>
        <v>0</v>
      </c>
      <c r="AB77" s="285"/>
      <c r="AC77" s="272"/>
      <c r="AD77" s="73"/>
    </row>
    <row r="78" spans="1:30" ht="12.75">
      <c r="A78" s="283"/>
      <c r="B78" s="281" t="s">
        <v>28</v>
      </c>
      <c r="C78" s="282"/>
      <c r="D78" s="283"/>
      <c r="E78" s="283"/>
      <c r="F78" s="283"/>
      <c r="G78" s="283"/>
      <c r="H78" s="284"/>
      <c r="I78" s="282"/>
      <c r="J78" s="283"/>
      <c r="K78" s="285"/>
      <c r="L78" s="285"/>
      <c r="M78" s="286"/>
      <c r="N78" s="287"/>
      <c r="O78" s="285"/>
      <c r="P78" s="128"/>
      <c r="Q78" s="292">
        <f>COUNTIF($E$30:$E$35,"1")+COUNTIF($E$38:$E$50,"1")+COUNTIF($E$52:$E$57,"1")+COUNTIF($E$61:$E$65,"1")+COUNTIF($E$69:$E$69,"1")</f>
        <v>2</v>
      </c>
      <c r="R78" s="286"/>
      <c r="S78" s="287">
        <f>COUNTIF($E$30:$E$35,"2")+COUNTIF($E$38:$E$50,"2")+COUNTIF($E$52:$E$57,"2")+COUNTIF($E$61:$E$65,"2")+COUNTIF($E$69:$E$69,"2")</f>
        <v>3</v>
      </c>
      <c r="T78" s="284"/>
      <c r="U78" s="292">
        <f>COUNTIF($E$30:$E$35,"3")+COUNTIF($E$38:$E$50,"3")+COUNTIF($E$52:$E$57,"3")+COUNTIF($E$61:$E$65,"3")+COUNTIF($E$69:$E$69,"3")</f>
        <v>1</v>
      </c>
      <c r="V78" s="286"/>
      <c r="W78" s="287">
        <f>COUNTIF($E$30:$E$35,"4")+COUNTIF($E$38:$E$50,"4")+COUNTIF($E$52:$E$57,"4")+COUNTIF($E$61:$E$65,"4")+COUNTIF($E$69:$E$69,"4")</f>
        <v>3</v>
      </c>
      <c r="X78" s="284"/>
      <c r="Y78" s="292">
        <f>COUNTIF($E$30:$E$35,"5")+COUNTIF($E$38:$E$50,"5")+COUNTIF($E$52:$E$57,"5")+COUNTIF($E$61:$E$65,"5")+COUNTIF($E$69:$E$69,"5")</f>
        <v>0</v>
      </c>
      <c r="Z78" s="286"/>
      <c r="AA78" s="287">
        <f>COUNTIF($E$30:$E$35,"6")+COUNTIF($E$38:$E$50,"6")+COUNTIF($E$52:$E$57,"6")+COUNTIF($E$61:$E$65,"6")+COUNTIF($E$69:$E$69,"6")</f>
        <v>0</v>
      </c>
      <c r="AB78" s="285"/>
      <c r="AC78" s="272"/>
      <c r="AD78" s="73"/>
    </row>
    <row r="79" spans="1:30" ht="12.75">
      <c r="A79" s="283"/>
      <c r="B79" s="281" t="s">
        <v>29</v>
      </c>
      <c r="C79" s="282"/>
      <c r="D79" s="283"/>
      <c r="E79" s="283"/>
      <c r="F79" s="283"/>
      <c r="G79" s="283"/>
      <c r="H79" s="284"/>
      <c r="I79" s="282"/>
      <c r="J79" s="283"/>
      <c r="K79" s="285"/>
      <c r="L79" s="285"/>
      <c r="M79" s="286"/>
      <c r="N79" s="287"/>
      <c r="O79" s="285"/>
      <c r="P79" s="128"/>
      <c r="Q79" s="292">
        <f>COUNTIF($F$30:$F$35,"1")+COUNTIF($F$38:$F$50,"1")+COUNTIF($F$52:$F$57,"1")+COUNTIF($F$61:$F$65,"1")+COUNTIF($F$69:$F$69,"1")</f>
        <v>5</v>
      </c>
      <c r="R79" s="286"/>
      <c r="S79" s="287">
        <f>COUNTIF($F$30:$F$35,"2")+COUNTIF($F$38:$F$50,"2")+COUNTIF($F$52:$F$57,"2")+COUNTIF($F$61:$F$65,"2")+COUNTIF($F$69:$F$69,"2")</f>
        <v>0</v>
      </c>
      <c r="T79" s="284"/>
      <c r="U79" s="292">
        <f>COUNTIF($F$30:$F$35,"3")+COUNTIF($F$38:$F$50,"3")+COUNTIF($F$52:$F$57,"3")+COUNTIF($F$61:$F$65,"3")+COUNTIF($F$69:$F$69,"3")</f>
        <v>4</v>
      </c>
      <c r="V79" s="286"/>
      <c r="W79" s="287">
        <f>COUNTIF($F$30:$F$35,"4")+COUNTIF($F$38:$F$50,"4")+COUNTIF($F$52:$F$57,"4")+COUNTIF($F$61:$F$65,"4")+COUNTIF($F$69:$F$69,"4")</f>
        <v>0</v>
      </c>
      <c r="X79" s="284"/>
      <c r="Y79" s="292">
        <f>COUNTIF($F$30:$F$35,"5")+COUNTIF($F$38:$F$50,"5")+COUNTIF($F$52:$F$57,"5")+COUNTIF($F$61:$F$65,"5")+COUNTIF($F$69:$F$69,"5")</f>
        <v>0</v>
      </c>
      <c r="Z79" s="286"/>
      <c r="AA79" s="287">
        <f>COUNTIF($F$30:$F$35,"6")+COUNTIF($F$38:$F$50,"6")+COUNTIF($F$52:$F$57,"6")+COUNTIF($F$61:$F$65,"6")+COUNTIF($F$69:$F$69,"6")</f>
        <v>0</v>
      </c>
      <c r="AB79" s="285"/>
      <c r="AC79" s="272"/>
      <c r="AD79" s="73"/>
    </row>
    <row r="80" spans="1:30" ht="12.75">
      <c r="A80" s="283"/>
      <c r="B80" s="281" t="s">
        <v>30</v>
      </c>
      <c r="C80" s="282"/>
      <c r="D80" s="283"/>
      <c r="E80" s="283"/>
      <c r="F80" s="283"/>
      <c r="G80" s="283"/>
      <c r="H80" s="284"/>
      <c r="I80" s="282"/>
      <c r="J80" s="283"/>
      <c r="K80" s="285"/>
      <c r="L80" s="285"/>
      <c r="M80" s="286"/>
      <c r="N80" s="287"/>
      <c r="O80" s="285"/>
      <c r="P80" s="128"/>
      <c r="Q80" s="292">
        <f>COUNTIF($G$30:$G$35,"1")+COUNTIF($G$38:$G$50,"1")+COUNTIF($G$52:$G$57,"1")+COUNTIF($G$61:$G$65,"1")+COUNTIF($G$69:$G$69,"1")</f>
        <v>0</v>
      </c>
      <c r="R80" s="286"/>
      <c r="S80" s="287">
        <f>COUNTIF($G$30:$G$35,"2")+COUNTIF($G$38:$G$50,"2")+COUNTIF($G$52:$G$57,"2")+COUNTIF($G$61:$G$65,"2")+COUNTIF($G$69:$G$69,"2")</f>
        <v>0</v>
      </c>
      <c r="T80" s="284"/>
      <c r="U80" s="292">
        <f>COUNTIF($G$30:$G$35,"3")+COUNTIF($G$38:$G$50,"3")+COUNTIF($G$52:$G$57,"3")+COUNTIF($G$61:$G$65,"3")+COUNTIF($G$69:$G$69,"3")</f>
        <v>0</v>
      </c>
      <c r="V80" s="286"/>
      <c r="W80" s="287">
        <f>COUNTIF($G$30:$G$35,"4")+COUNTIF($G$38:$G$50,"4")+COUNTIF($G$52:$G$57,"4")+COUNTIF($G$61:$G$65,"4")+COUNTIF($G$69:$G$69,"4")</f>
        <v>0</v>
      </c>
      <c r="X80" s="284"/>
      <c r="Y80" s="292">
        <f>COUNTIF($G$30:$G$35,"5")+COUNTIF($G$38:$G$50,"5")+COUNTIF($G$52:$G$57,"5")+COUNTIF($G$61:$G$65,"5")+COUNTIF($G$69:$G$69,"5")</f>
        <v>0</v>
      </c>
      <c r="Z80" s="286"/>
      <c r="AA80" s="287">
        <f>COUNTIF($G$30:$G$35,"6")+COUNTIF($G$38:$G$50,"6")+COUNTIF($G$52:$G$57,"6")+COUNTIF($G$61:$G$65,"6")+COUNTIF($G$69:$G$69,"6")</f>
        <v>0</v>
      </c>
      <c r="AB80" s="285"/>
      <c r="AC80" s="272"/>
      <c r="AD80" s="73"/>
    </row>
    <row r="81" spans="1:30" ht="12.75">
      <c r="A81" s="283"/>
      <c r="B81" s="281" t="s">
        <v>94</v>
      </c>
      <c r="C81" s="282"/>
      <c r="D81" s="283"/>
      <c r="E81" s="283"/>
      <c r="F81" s="283"/>
      <c r="G81" s="283"/>
      <c r="H81" s="284"/>
      <c r="I81" s="282"/>
      <c r="J81" s="283"/>
      <c r="K81" s="285"/>
      <c r="L81" s="285"/>
      <c r="M81" s="286"/>
      <c r="N81" s="287"/>
      <c r="O81" s="285"/>
      <c r="P81" s="128"/>
      <c r="Q81" s="292">
        <f>COUNTIF($H$30:$H$35,"1")+COUNTIF($H$38:$H$50,"1")+COUNTIF($H$52:$H$57,"1")+COUNTIF($H$61:$H$65,"1")+COUNTIF($H$69:$H$69,"1")</f>
        <v>0</v>
      </c>
      <c r="R81" s="286"/>
      <c r="S81" s="287">
        <f>COUNTIF($H$30:$H$35,"2")+COUNTIF($H$38:$H$50,"2")+COUNTIF($H$52:$H$57,"2")+COUNTIF($H$61:$H$65,"2")+COUNTIF($H$69:$H$69,"2")</f>
        <v>0</v>
      </c>
      <c r="T81" s="284"/>
      <c r="U81" s="292">
        <f>COUNTIF($H$30:$H$35,"3")+COUNTIF($H$38:$H$50,"3")+COUNTIF($H$52:$H$57,"3")+COUNTIF($H$61:$H$65,"3")+COUNTIF($H$69:$H$69,"3")</f>
        <v>0</v>
      </c>
      <c r="V81" s="286"/>
      <c r="W81" s="287">
        <f>COUNTIF($H$30:$H$35,"4")+COUNTIF($H$38:$H$50,"4")+COUNTIF($H$52:$H$57,"4")+COUNTIF($H$61:$H$65,"4")+COUNTIF($H$69:$H$69,"4")</f>
        <v>0</v>
      </c>
      <c r="X81" s="284"/>
      <c r="Y81" s="292">
        <f>COUNTIF($H$30:$H$35,"5")+COUNTIF($H$38:$H$50,"5")+COUNTIF($H$52:$H$57,"5")+COUNTIF($H$61:$H$65,"5")+COUNTIF($H$69:$H$69,"5")</f>
        <v>0</v>
      </c>
      <c r="Z81" s="286"/>
      <c r="AA81" s="287">
        <f>COUNTIF($H$30:$H$35,"6")+COUNTIF($H$38:$H$50,"6")+COUNTIF($H$52:$H$57,"6")+COUNTIF($H$61:$H$65,"6")+COUNTIF($H$69:$H$69,"6")</f>
        <v>0</v>
      </c>
      <c r="AB81" s="285"/>
      <c r="AC81" s="272"/>
      <c r="AD81" s="73"/>
    </row>
    <row r="82" spans="1:28" ht="12.75">
      <c r="A82" s="14"/>
      <c r="B82" s="29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</row>
    <row r="83" spans="2:36" ht="12.75">
      <c r="B83" s="29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X83" s="15"/>
      <c r="Y83" s="15"/>
      <c r="Z83" s="15"/>
      <c r="AA83" s="15"/>
      <c r="AB83" s="15"/>
      <c r="AG83" s="6"/>
      <c r="AH83" s="6"/>
      <c r="AI83" s="6"/>
      <c r="AJ83" s="6"/>
    </row>
    <row r="84" spans="2:36" ht="12.75">
      <c r="B84" s="33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X84" s="15"/>
      <c r="Y84" s="15"/>
      <c r="Z84" s="15"/>
      <c r="AA84" s="15"/>
      <c r="AB84" s="15"/>
      <c r="AG84" s="6"/>
      <c r="AH84" s="6"/>
      <c r="AI84" s="6"/>
      <c r="AJ84" s="6"/>
    </row>
    <row r="85" spans="2:36" ht="12.75">
      <c r="B85" s="33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X85" s="15"/>
      <c r="Y85" s="15"/>
      <c r="Z85" s="15"/>
      <c r="AA85" s="15"/>
      <c r="AB85" s="15"/>
      <c r="AC85" s="19"/>
      <c r="AG85" s="6"/>
      <c r="AH85" s="6"/>
      <c r="AI85" s="6"/>
      <c r="AJ85" s="6"/>
    </row>
    <row r="86" spans="2:36" ht="12.75">
      <c r="B86" s="33"/>
      <c r="C86" s="15"/>
      <c r="D86" s="15"/>
      <c r="E86" s="15"/>
      <c r="F86" s="15"/>
      <c r="G86" s="15"/>
      <c r="H86" s="15"/>
      <c r="I86" s="15"/>
      <c r="J86" s="15"/>
      <c r="K86" s="23"/>
      <c r="L86" s="23"/>
      <c r="M86" s="15"/>
      <c r="N86" s="15"/>
      <c r="O86" s="15"/>
      <c r="P86" s="15"/>
      <c r="Q86" s="15"/>
      <c r="R86" s="15"/>
      <c r="S86" s="15"/>
      <c r="T86" s="15"/>
      <c r="X86" s="15"/>
      <c r="Y86" s="15"/>
      <c r="Z86" s="15"/>
      <c r="AA86" s="15"/>
      <c r="AB86" s="15"/>
      <c r="AG86" s="6"/>
      <c r="AH86" s="6"/>
      <c r="AI86" s="6"/>
      <c r="AJ86" s="6"/>
    </row>
    <row r="87" spans="2:18" ht="12.75">
      <c r="B87" s="34"/>
      <c r="R87" s="24"/>
    </row>
    <row r="88" spans="2:36" ht="12.75">
      <c r="B88" s="30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X88" s="23"/>
      <c r="Y88" s="15"/>
      <c r="Z88" s="15"/>
      <c r="AA88" s="15"/>
      <c r="AB88" s="15"/>
      <c r="AC88" s="19"/>
      <c r="AG88" s="6"/>
      <c r="AH88" s="6"/>
      <c r="AI88" s="6"/>
      <c r="AJ88" s="6"/>
    </row>
    <row r="89" spans="2:36" ht="12.75">
      <c r="B89" s="30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X89" s="15"/>
      <c r="Y89" s="15"/>
      <c r="Z89" s="15"/>
      <c r="AA89" s="15"/>
      <c r="AB89" s="15"/>
      <c r="AG89" s="6"/>
      <c r="AH89" s="6"/>
      <c r="AI89" s="6"/>
      <c r="AJ89" s="6"/>
    </row>
    <row r="91" spans="2:36" ht="12.75">
      <c r="B91" s="30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X91" s="15"/>
      <c r="Y91" s="15"/>
      <c r="Z91" s="15"/>
      <c r="AA91" s="15"/>
      <c r="AB91" s="15"/>
      <c r="AC91" s="19"/>
      <c r="AG91" s="6"/>
      <c r="AH91" s="6"/>
      <c r="AI91" s="6"/>
      <c r="AJ91" s="6"/>
    </row>
  </sheetData>
  <sheetProtection selectLockedCells="1" selectUnlockedCells="1"/>
  <mergeCells count="63">
    <mergeCell ref="A71:B71"/>
    <mergeCell ref="O20:AD20"/>
    <mergeCell ref="C26:D26"/>
    <mergeCell ref="T28:AB28"/>
    <mergeCell ref="Y24:AB24"/>
    <mergeCell ref="J68:K68"/>
    <mergeCell ref="N68:R68"/>
    <mergeCell ref="T68:AB68"/>
    <mergeCell ref="A22:AC22"/>
    <mergeCell ref="B23:B27"/>
    <mergeCell ref="E26:E27"/>
    <mergeCell ref="N26:N27"/>
    <mergeCell ref="O26:O27"/>
    <mergeCell ref="A23:A27"/>
    <mergeCell ref="Q24:T24"/>
    <mergeCell ref="F15:R15"/>
    <mergeCell ref="T23:AA23"/>
    <mergeCell ref="I23:P23"/>
    <mergeCell ref="S18:AC18"/>
    <mergeCell ref="S19:AC19"/>
    <mergeCell ref="AC23:AC26"/>
    <mergeCell ref="L26:L27"/>
    <mergeCell ref="N36:R36"/>
    <mergeCell ref="J36:K36"/>
    <mergeCell ref="I13:Q13"/>
    <mergeCell ref="F26:F27"/>
    <mergeCell ref="F17:R17"/>
    <mergeCell ref="C23:H25"/>
    <mergeCell ref="I24:J26"/>
    <mergeCell ref="N29:R29"/>
    <mergeCell ref="A1:AB1"/>
    <mergeCell ref="A2:AB2"/>
    <mergeCell ref="A3:AB3"/>
    <mergeCell ref="F9:R9"/>
    <mergeCell ref="F10:R10"/>
    <mergeCell ref="AB9:AC9"/>
    <mergeCell ref="AB5:AC5"/>
    <mergeCell ref="AB7:AC7"/>
    <mergeCell ref="T36:AB36"/>
    <mergeCell ref="N28:R28"/>
    <mergeCell ref="U24:X24"/>
    <mergeCell ref="K24:P25"/>
    <mergeCell ref="J29:K29"/>
    <mergeCell ref="M26:M27"/>
    <mergeCell ref="F11:R11"/>
    <mergeCell ref="J28:K28"/>
    <mergeCell ref="K26:K27"/>
    <mergeCell ref="H26:H27"/>
    <mergeCell ref="I12:Y12"/>
    <mergeCell ref="F14:X14"/>
    <mergeCell ref="F16:R16"/>
    <mergeCell ref="G26:G27"/>
    <mergeCell ref="P26:P27"/>
    <mergeCell ref="S21:AC21"/>
    <mergeCell ref="J60:K60"/>
    <mergeCell ref="J37:K37"/>
    <mergeCell ref="N37:R37"/>
    <mergeCell ref="J51:K51"/>
    <mergeCell ref="N60:R60"/>
    <mergeCell ref="T60:AB60"/>
    <mergeCell ref="N51:R51"/>
    <mergeCell ref="T37:AB37"/>
    <mergeCell ref="T29:AB29"/>
  </mergeCells>
  <printOptions/>
  <pageMargins left="0.25" right="0.25" top="0.75" bottom="0.75" header="0.3" footer="0.3"/>
  <pageSetup firstPageNumber="1" useFirstPageNumber="1" horizontalDpi="300" verticalDpi="300" orientation="landscape" paperSize="9" scale="61" r:id="rId1"/>
  <headerFooter alignWithMargins="0">
    <oddHeader>&amp;C&amp;A</oddHeader>
    <oddFooter>&amp;CPage &amp;P</oddFooter>
  </headerFooter>
  <rowBreaks count="2" manualBreakCount="2">
    <brk id="37" max="30" man="1"/>
    <brk id="81" max="255" man="1"/>
  </rowBreaks>
  <colBreaks count="1" manualBreakCount="1">
    <brk id="2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M46"/>
  <sheetViews>
    <sheetView showZeros="0" tabSelected="1" view="pageBreakPreview" zoomScaleNormal="80" zoomScaleSheetLayoutView="100" zoomScalePageLayoutView="0" workbookViewId="0" topLeftCell="A1">
      <selection activeCell="AW24" sqref="AW24"/>
    </sheetView>
  </sheetViews>
  <sheetFormatPr defaultColWidth="9.140625" defaultRowHeight="12.75"/>
  <cols>
    <col min="1" max="1" width="1.7109375" style="0" customWidth="1"/>
    <col min="2" max="2" width="5.57421875" style="0" customWidth="1"/>
    <col min="3" max="40" width="2.7109375" style="0" customWidth="1"/>
    <col min="41" max="41" width="3.421875" style="0" customWidth="1"/>
    <col min="42" max="42" width="2.7109375" style="0" customWidth="1"/>
    <col min="43" max="43" width="3.7109375" style="0" customWidth="1"/>
    <col min="44" max="54" width="2.7109375" style="0" customWidth="1"/>
    <col min="55" max="55" width="0.13671875" style="0" customWidth="1"/>
    <col min="56" max="56" width="10.140625" style="0" hidden="1" customWidth="1"/>
    <col min="57" max="57" width="8.7109375" style="0" customWidth="1"/>
    <col min="58" max="58" width="7.57421875" style="0" customWidth="1"/>
    <col min="61" max="61" width="7.7109375" style="0" customWidth="1"/>
  </cols>
  <sheetData>
    <row r="1" spans="1:54" ht="6.75" customHeight="1">
      <c r="A1" s="7"/>
      <c r="B1" s="7"/>
      <c r="C1" s="7"/>
      <c r="D1" s="7"/>
      <c r="E1" s="7"/>
      <c r="F1" s="7"/>
      <c r="G1" s="7"/>
      <c r="H1" s="7"/>
      <c r="I1" s="7"/>
      <c r="J1" s="7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6"/>
    </row>
    <row r="2" spans="1:63" ht="15.75" thickBot="1">
      <c r="A2" s="7"/>
      <c r="B2" s="488" t="s">
        <v>129</v>
      </c>
      <c r="C2" s="488"/>
      <c r="D2" s="488"/>
      <c r="E2" s="488"/>
      <c r="F2" s="488"/>
      <c r="G2" s="488"/>
      <c r="H2" s="488"/>
      <c r="I2" s="488"/>
      <c r="J2" s="488"/>
      <c r="K2" s="488"/>
      <c r="L2" s="488"/>
      <c r="M2" s="488"/>
      <c r="N2" s="488"/>
      <c r="O2" s="488"/>
      <c r="P2" s="488"/>
      <c r="Q2" s="488"/>
      <c r="R2" s="488"/>
      <c r="S2" s="488"/>
      <c r="T2" s="488"/>
      <c r="U2" s="488"/>
      <c r="V2" s="488"/>
      <c r="W2" s="488"/>
      <c r="X2" s="488"/>
      <c r="Y2" s="488"/>
      <c r="Z2" s="488"/>
      <c r="AA2" s="488"/>
      <c r="AB2" s="488"/>
      <c r="AC2" s="488"/>
      <c r="AD2" s="488"/>
      <c r="AE2" s="488"/>
      <c r="AF2" s="488"/>
      <c r="AG2" s="488"/>
      <c r="AH2" s="488"/>
      <c r="AI2" s="488"/>
      <c r="AJ2" s="488"/>
      <c r="AK2" s="488"/>
      <c r="AL2" s="488"/>
      <c r="AM2" s="488"/>
      <c r="AN2" s="488"/>
      <c r="AO2" s="488"/>
      <c r="AP2" s="488"/>
      <c r="AQ2" s="488"/>
      <c r="AR2" s="488"/>
      <c r="AS2" s="488"/>
      <c r="AT2" s="488"/>
      <c r="AU2" s="488"/>
      <c r="AV2" s="488"/>
      <c r="AW2" s="488"/>
      <c r="AX2" s="488"/>
      <c r="AY2" s="488"/>
      <c r="AZ2" s="488"/>
      <c r="BA2" s="488"/>
      <c r="BB2" s="488"/>
      <c r="BC2" s="294"/>
      <c r="BD2" s="294"/>
      <c r="BE2" s="294"/>
      <c r="BF2" s="294"/>
      <c r="BG2" s="294"/>
      <c r="BH2" s="294"/>
      <c r="BI2" s="294"/>
      <c r="BJ2" s="294"/>
      <c r="BK2" s="294"/>
    </row>
    <row r="3" spans="1:65" ht="36.75" customHeight="1" thickBot="1">
      <c r="A3" s="9"/>
      <c r="B3" s="295"/>
      <c r="C3" s="489" t="s">
        <v>32</v>
      </c>
      <c r="D3" s="489"/>
      <c r="E3" s="489"/>
      <c r="F3" s="489"/>
      <c r="G3" s="484" t="s">
        <v>33</v>
      </c>
      <c r="H3" s="484"/>
      <c r="I3" s="484"/>
      <c r="J3" s="484"/>
      <c r="K3" s="484" t="s">
        <v>34</v>
      </c>
      <c r="L3" s="484"/>
      <c r="M3" s="484"/>
      <c r="N3" s="484"/>
      <c r="O3" s="484" t="s">
        <v>35</v>
      </c>
      <c r="P3" s="484"/>
      <c r="Q3" s="484"/>
      <c r="R3" s="484"/>
      <c r="S3" s="484" t="s">
        <v>36</v>
      </c>
      <c r="T3" s="484"/>
      <c r="U3" s="484"/>
      <c r="V3" s="484"/>
      <c r="W3" s="484"/>
      <c r="X3" s="484" t="s">
        <v>37</v>
      </c>
      <c r="Y3" s="484"/>
      <c r="Z3" s="484"/>
      <c r="AA3" s="484"/>
      <c r="AB3" s="484" t="s">
        <v>38</v>
      </c>
      <c r="AC3" s="484"/>
      <c r="AD3" s="484"/>
      <c r="AE3" s="484"/>
      <c r="AF3" s="484"/>
      <c r="AG3" s="484" t="s">
        <v>39</v>
      </c>
      <c r="AH3" s="484"/>
      <c r="AI3" s="484"/>
      <c r="AJ3" s="484"/>
      <c r="AK3" s="484" t="s">
        <v>40</v>
      </c>
      <c r="AL3" s="484"/>
      <c r="AM3" s="484"/>
      <c r="AN3" s="484"/>
      <c r="AO3" s="484"/>
      <c r="AP3" s="484" t="s">
        <v>41</v>
      </c>
      <c r="AQ3" s="484"/>
      <c r="AR3" s="484"/>
      <c r="AS3" s="484"/>
      <c r="AT3" s="484" t="s">
        <v>42</v>
      </c>
      <c r="AU3" s="484"/>
      <c r="AV3" s="484"/>
      <c r="AW3" s="484"/>
      <c r="AX3" s="484" t="s">
        <v>43</v>
      </c>
      <c r="AY3" s="484"/>
      <c r="AZ3" s="484"/>
      <c r="BA3" s="484"/>
      <c r="BB3" s="484"/>
      <c r="BC3" s="485"/>
      <c r="BD3" s="485"/>
      <c r="BE3" s="297" t="s">
        <v>44</v>
      </c>
      <c r="BF3" s="298" t="s">
        <v>45</v>
      </c>
      <c r="BG3" s="299" t="s">
        <v>46</v>
      </c>
      <c r="BH3" s="300" t="s">
        <v>198</v>
      </c>
      <c r="BI3" s="300" t="s">
        <v>199</v>
      </c>
      <c r="BJ3" s="300" t="s">
        <v>47</v>
      </c>
      <c r="BK3" s="486" t="s">
        <v>48</v>
      </c>
      <c r="BL3" s="483"/>
      <c r="BM3" s="1"/>
    </row>
    <row r="4" spans="1:65" ht="40.5" customHeight="1" thickBot="1">
      <c r="A4" s="9"/>
      <c r="B4" s="296" t="s">
        <v>48</v>
      </c>
      <c r="C4" s="356">
        <v>1</v>
      </c>
      <c r="D4" s="32">
        <v>2</v>
      </c>
      <c r="E4" s="32">
        <v>3</v>
      </c>
      <c r="F4" s="357">
        <v>4</v>
      </c>
      <c r="G4" s="32">
        <v>5</v>
      </c>
      <c r="H4" s="32">
        <v>6</v>
      </c>
      <c r="I4" s="32">
        <v>7</v>
      </c>
      <c r="J4" s="32">
        <v>8</v>
      </c>
      <c r="K4" s="374">
        <v>9</v>
      </c>
      <c r="L4" s="32">
        <v>10</v>
      </c>
      <c r="M4" s="32">
        <v>11</v>
      </c>
      <c r="N4" s="357">
        <v>12</v>
      </c>
      <c r="O4" s="32">
        <v>13</v>
      </c>
      <c r="P4" s="32">
        <v>14</v>
      </c>
      <c r="Q4" s="32">
        <v>15</v>
      </c>
      <c r="R4" s="32">
        <v>16</v>
      </c>
      <c r="S4" s="374">
        <v>17</v>
      </c>
      <c r="T4" s="32">
        <v>18</v>
      </c>
      <c r="U4" s="32">
        <v>19</v>
      </c>
      <c r="V4" s="32">
        <v>20</v>
      </c>
      <c r="W4" s="357">
        <v>21</v>
      </c>
      <c r="X4" s="32">
        <v>22</v>
      </c>
      <c r="Y4" s="32">
        <v>23</v>
      </c>
      <c r="Z4" s="32">
        <v>24</v>
      </c>
      <c r="AA4" s="32">
        <v>25</v>
      </c>
      <c r="AB4" s="374">
        <v>26</v>
      </c>
      <c r="AC4" s="32">
        <v>27</v>
      </c>
      <c r="AD4" s="32">
        <v>28</v>
      </c>
      <c r="AE4" s="32">
        <v>29</v>
      </c>
      <c r="AF4" s="357">
        <v>30</v>
      </c>
      <c r="AG4" s="32">
        <v>31</v>
      </c>
      <c r="AH4" s="32">
        <v>32</v>
      </c>
      <c r="AI4" s="32">
        <v>33</v>
      </c>
      <c r="AJ4" s="32">
        <v>34</v>
      </c>
      <c r="AK4" s="374">
        <v>35</v>
      </c>
      <c r="AL4" s="32">
        <v>36</v>
      </c>
      <c r="AM4" s="32">
        <v>37</v>
      </c>
      <c r="AN4" s="32">
        <v>38</v>
      </c>
      <c r="AO4" s="357">
        <v>39</v>
      </c>
      <c r="AP4" s="374">
        <v>40</v>
      </c>
      <c r="AQ4" s="32">
        <v>41</v>
      </c>
      <c r="AR4" s="32">
        <v>42</v>
      </c>
      <c r="AS4" s="357">
        <v>43</v>
      </c>
      <c r="AT4" s="374">
        <v>44</v>
      </c>
      <c r="AU4" s="32">
        <v>45</v>
      </c>
      <c r="AV4" s="32">
        <v>46</v>
      </c>
      <c r="AW4" s="357">
        <v>47</v>
      </c>
      <c r="AX4" s="374">
        <v>48</v>
      </c>
      <c r="AY4" s="32">
        <v>49</v>
      </c>
      <c r="AZ4" s="32">
        <v>50</v>
      </c>
      <c r="BA4" s="32">
        <v>51</v>
      </c>
      <c r="BB4" s="399">
        <v>52</v>
      </c>
      <c r="BC4" s="301"/>
      <c r="BD4" s="302"/>
      <c r="BE4" s="303"/>
      <c r="BF4" s="304"/>
      <c r="BG4" s="305"/>
      <c r="BH4" s="306" t="s">
        <v>120</v>
      </c>
      <c r="BI4" s="306" t="s">
        <v>200</v>
      </c>
      <c r="BJ4" s="306" t="s">
        <v>201</v>
      </c>
      <c r="BK4" s="487"/>
      <c r="BL4" s="483"/>
      <c r="BM4" s="1"/>
    </row>
    <row r="5" spans="1:65" ht="14.25">
      <c r="A5" s="10"/>
      <c r="B5" s="354">
        <v>1</v>
      </c>
      <c r="C5" s="358"/>
      <c r="D5" s="359"/>
      <c r="E5" s="360"/>
      <c r="F5" s="361"/>
      <c r="G5" s="358"/>
      <c r="H5" s="367"/>
      <c r="I5" s="367"/>
      <c r="J5" s="368"/>
      <c r="K5" s="358"/>
      <c r="L5" s="375"/>
      <c r="M5" s="375"/>
      <c r="N5" s="376"/>
      <c r="O5" s="358" t="s">
        <v>118</v>
      </c>
      <c r="P5" s="375" t="s">
        <v>118</v>
      </c>
      <c r="Q5" s="375" t="s">
        <v>118</v>
      </c>
      <c r="R5" s="368"/>
      <c r="S5" s="358" t="s">
        <v>128</v>
      </c>
      <c r="T5" s="367" t="s">
        <v>201</v>
      </c>
      <c r="U5" s="384" t="s">
        <v>229</v>
      </c>
      <c r="V5" s="367" t="s">
        <v>128</v>
      </c>
      <c r="W5" s="368" t="s">
        <v>128</v>
      </c>
      <c r="X5" s="386" t="s">
        <v>128</v>
      </c>
      <c r="Y5" s="387" t="s">
        <v>128</v>
      </c>
      <c r="Z5" s="367" t="s">
        <v>128</v>
      </c>
      <c r="AA5" s="368"/>
      <c r="AB5" s="358"/>
      <c r="AC5" s="367"/>
      <c r="AD5" s="367" t="s">
        <v>119</v>
      </c>
      <c r="AE5" s="367" t="s">
        <v>119</v>
      </c>
      <c r="AF5" s="368" t="s">
        <v>119</v>
      </c>
      <c r="AG5" s="358" t="s">
        <v>119</v>
      </c>
      <c r="AH5" s="367" t="s">
        <v>119</v>
      </c>
      <c r="AI5" s="367" t="s">
        <v>119</v>
      </c>
      <c r="AJ5" s="359"/>
      <c r="AK5" s="391"/>
      <c r="AL5" s="360"/>
      <c r="AM5" s="360"/>
      <c r="AN5" s="392" t="s">
        <v>118</v>
      </c>
      <c r="AO5" s="393" t="s">
        <v>118</v>
      </c>
      <c r="AP5" s="358" t="s">
        <v>118</v>
      </c>
      <c r="AQ5" s="367"/>
      <c r="AR5" s="367" t="s">
        <v>126</v>
      </c>
      <c r="AS5" s="368" t="s">
        <v>126</v>
      </c>
      <c r="AT5" s="358" t="s">
        <v>126</v>
      </c>
      <c r="AU5" s="367" t="s">
        <v>126</v>
      </c>
      <c r="AV5" s="367" t="s">
        <v>201</v>
      </c>
      <c r="AW5" s="393" t="s">
        <v>201</v>
      </c>
      <c r="AX5" s="391" t="s">
        <v>201</v>
      </c>
      <c r="AY5" s="360" t="s">
        <v>201</v>
      </c>
      <c r="AZ5" s="360" t="s">
        <v>201</v>
      </c>
      <c r="BA5" s="360" t="s">
        <v>201</v>
      </c>
      <c r="BB5" s="393" t="s">
        <v>201</v>
      </c>
      <c r="BC5" s="312"/>
      <c r="BD5" s="313"/>
      <c r="BE5" s="312">
        <v>6</v>
      </c>
      <c r="BF5" s="313">
        <v>6</v>
      </c>
      <c r="BG5" s="314">
        <v>10</v>
      </c>
      <c r="BH5" s="315"/>
      <c r="BI5" s="315">
        <v>1</v>
      </c>
      <c r="BJ5" s="315">
        <v>7</v>
      </c>
      <c r="BK5" s="316">
        <v>1</v>
      </c>
      <c r="BL5" s="35"/>
      <c r="BM5" s="1"/>
    </row>
    <row r="6" spans="1:65" ht="14.25">
      <c r="A6" s="10"/>
      <c r="B6" s="355">
        <v>2</v>
      </c>
      <c r="C6" s="362"/>
      <c r="D6" s="310"/>
      <c r="E6" s="317"/>
      <c r="F6" s="363"/>
      <c r="G6" s="369"/>
      <c r="H6" s="308"/>
      <c r="I6" s="309"/>
      <c r="J6" s="363"/>
      <c r="K6" s="362" t="s">
        <v>118</v>
      </c>
      <c r="L6" s="318" t="s">
        <v>118</v>
      </c>
      <c r="M6" s="311" t="s">
        <v>118</v>
      </c>
      <c r="N6" s="377" t="s">
        <v>126</v>
      </c>
      <c r="O6" s="362" t="s">
        <v>126</v>
      </c>
      <c r="P6" s="311" t="s">
        <v>126</v>
      </c>
      <c r="Q6" s="311" t="s">
        <v>126</v>
      </c>
      <c r="R6" s="363" t="s">
        <v>126</v>
      </c>
      <c r="S6" s="362" t="s">
        <v>126</v>
      </c>
      <c r="T6" s="307" t="s">
        <v>201</v>
      </c>
      <c r="U6" s="319" t="s">
        <v>229</v>
      </c>
      <c r="V6" s="320" t="s">
        <v>126</v>
      </c>
      <c r="W6" s="385" t="s">
        <v>126</v>
      </c>
      <c r="X6" s="388" t="s">
        <v>126</v>
      </c>
      <c r="Y6" s="322" t="s">
        <v>126</v>
      </c>
      <c r="Z6" s="323" t="s">
        <v>127</v>
      </c>
      <c r="AA6" s="389" t="s">
        <v>127</v>
      </c>
      <c r="AB6" s="388" t="s">
        <v>127</v>
      </c>
      <c r="AC6" s="319" t="s">
        <v>127</v>
      </c>
      <c r="AD6" s="320" t="s">
        <v>127</v>
      </c>
      <c r="AE6" s="324" t="s">
        <v>127</v>
      </c>
      <c r="AF6" s="385" t="s">
        <v>127</v>
      </c>
      <c r="AG6" s="388" t="s">
        <v>127</v>
      </c>
      <c r="AH6" s="324" t="s">
        <v>127</v>
      </c>
      <c r="AI6" s="324" t="s">
        <v>127</v>
      </c>
      <c r="AJ6" s="321"/>
      <c r="AK6" s="394"/>
      <c r="AL6" s="319"/>
      <c r="AM6" s="319"/>
      <c r="AN6" s="319" t="s">
        <v>118</v>
      </c>
      <c r="AO6" s="395" t="s">
        <v>118</v>
      </c>
      <c r="AP6" s="362" t="s">
        <v>118</v>
      </c>
      <c r="AQ6" s="310"/>
      <c r="AR6" s="310"/>
      <c r="AS6" s="363"/>
      <c r="AT6" s="362"/>
      <c r="AU6" s="310"/>
      <c r="AV6" s="310" t="s">
        <v>201</v>
      </c>
      <c r="AW6" s="395" t="s">
        <v>201</v>
      </c>
      <c r="AX6" s="400" t="s">
        <v>201</v>
      </c>
      <c r="AY6" s="308" t="s">
        <v>201</v>
      </c>
      <c r="AZ6" s="308" t="s">
        <v>201</v>
      </c>
      <c r="BA6" s="308" t="s">
        <v>201</v>
      </c>
      <c r="BB6" s="395" t="s">
        <v>201</v>
      </c>
      <c r="BC6" s="312"/>
      <c r="BD6" s="313"/>
      <c r="BE6" s="312">
        <v>6</v>
      </c>
      <c r="BF6" s="313"/>
      <c r="BG6" s="314">
        <v>20</v>
      </c>
      <c r="BH6" s="315"/>
      <c r="BI6" s="315">
        <v>1</v>
      </c>
      <c r="BJ6" s="315">
        <v>7</v>
      </c>
      <c r="BK6" s="325">
        <v>2</v>
      </c>
      <c r="BL6" s="35"/>
      <c r="BM6" s="1"/>
    </row>
    <row r="7" spans="1:64" ht="15" thickBot="1">
      <c r="A7" s="6"/>
      <c r="B7" s="355">
        <v>3</v>
      </c>
      <c r="C7" s="364"/>
      <c r="D7" s="365"/>
      <c r="E7" s="365"/>
      <c r="F7" s="366"/>
      <c r="G7" s="370"/>
      <c r="H7" s="371" t="s">
        <v>118</v>
      </c>
      <c r="I7" s="372"/>
      <c r="J7" s="373"/>
      <c r="K7" s="364"/>
      <c r="L7" s="378"/>
      <c r="M7" s="379"/>
      <c r="N7" s="380"/>
      <c r="O7" s="381"/>
      <c r="P7" s="382"/>
      <c r="Q7" s="382"/>
      <c r="R7" s="383"/>
      <c r="S7" s="381"/>
      <c r="T7" s="382" t="s">
        <v>201</v>
      </c>
      <c r="U7" s="382" t="s">
        <v>229</v>
      </c>
      <c r="V7" s="382" t="s">
        <v>201</v>
      </c>
      <c r="W7" s="383" t="s">
        <v>120</v>
      </c>
      <c r="X7" s="381" t="s">
        <v>120</v>
      </c>
      <c r="Y7" s="382" t="s">
        <v>120</v>
      </c>
      <c r="Z7" s="382" t="s">
        <v>120</v>
      </c>
      <c r="AA7" s="383" t="s">
        <v>201</v>
      </c>
      <c r="AB7" s="381" t="s">
        <v>201</v>
      </c>
      <c r="AC7" s="382" t="s">
        <v>197</v>
      </c>
      <c r="AD7" s="382" t="s">
        <v>197</v>
      </c>
      <c r="AE7" s="382" t="s">
        <v>197</v>
      </c>
      <c r="AF7" s="383" t="s">
        <v>197</v>
      </c>
      <c r="AG7" s="381" t="s">
        <v>197</v>
      </c>
      <c r="AH7" s="382" t="s">
        <v>197</v>
      </c>
      <c r="AI7" s="382" t="s">
        <v>197</v>
      </c>
      <c r="AJ7" s="390"/>
      <c r="AK7" s="396" t="s">
        <v>197</v>
      </c>
      <c r="AL7" s="397" t="s">
        <v>197</v>
      </c>
      <c r="AM7" s="397" t="s">
        <v>197</v>
      </c>
      <c r="AN7" s="397" t="s">
        <v>197</v>
      </c>
      <c r="AO7" s="398" t="s">
        <v>197</v>
      </c>
      <c r="AP7" s="381" t="s">
        <v>197</v>
      </c>
      <c r="AQ7" s="382" t="s">
        <v>197</v>
      </c>
      <c r="AR7" s="382" t="s">
        <v>197</v>
      </c>
      <c r="AS7" s="383" t="s">
        <v>197</v>
      </c>
      <c r="AT7" s="381" t="s">
        <v>197</v>
      </c>
      <c r="AU7" s="382" t="s">
        <v>197</v>
      </c>
      <c r="AV7" s="382" t="s">
        <v>197</v>
      </c>
      <c r="AW7" s="383" t="s">
        <v>197</v>
      </c>
      <c r="AX7" s="381" t="s">
        <v>197</v>
      </c>
      <c r="AY7" s="382" t="s">
        <v>197</v>
      </c>
      <c r="AZ7" s="382" t="s">
        <v>197</v>
      </c>
      <c r="BA7" s="382" t="s">
        <v>197</v>
      </c>
      <c r="BB7" s="383" t="s">
        <v>197</v>
      </c>
      <c r="BC7" s="312"/>
      <c r="BD7" s="313"/>
      <c r="BE7" s="312">
        <v>1</v>
      </c>
      <c r="BF7" s="313"/>
      <c r="BG7" s="314"/>
      <c r="BH7" s="315">
        <v>4</v>
      </c>
      <c r="BI7" s="315"/>
      <c r="BJ7" s="315">
        <v>3</v>
      </c>
      <c r="BK7" s="325">
        <v>3</v>
      </c>
      <c r="BL7" s="35"/>
    </row>
    <row r="8" spans="1:63" ht="12.75">
      <c r="A8" s="6"/>
      <c r="B8" s="294" t="s">
        <v>202</v>
      </c>
      <c r="C8" s="294"/>
      <c r="D8" s="294"/>
      <c r="E8" s="294"/>
      <c r="F8" s="294"/>
      <c r="G8" s="294"/>
      <c r="H8" s="294"/>
      <c r="I8" s="294"/>
      <c r="J8" s="294"/>
      <c r="K8" s="294"/>
      <c r="L8" s="294"/>
      <c r="M8" s="294"/>
      <c r="N8" s="294"/>
      <c r="O8" s="294" t="s">
        <v>203</v>
      </c>
      <c r="P8" s="294"/>
      <c r="Q8" s="294"/>
      <c r="R8" s="294"/>
      <c r="S8" s="294"/>
      <c r="T8" s="294"/>
      <c r="U8" s="294"/>
      <c r="V8" s="294"/>
      <c r="W8" s="294"/>
      <c r="X8" s="294"/>
      <c r="Y8" s="294"/>
      <c r="Z8" s="294"/>
      <c r="AA8" s="294"/>
      <c r="AB8" s="294"/>
      <c r="AC8" s="294"/>
      <c r="AD8" s="294"/>
      <c r="AE8" s="294"/>
      <c r="AF8" s="294"/>
      <c r="AG8" s="294"/>
      <c r="AH8" s="294"/>
      <c r="AI8" s="294"/>
      <c r="AJ8" s="294"/>
      <c r="AK8" s="294"/>
      <c r="AL8" s="294"/>
      <c r="AM8" s="294"/>
      <c r="AN8" s="294"/>
      <c r="AO8" s="294"/>
      <c r="AP8" s="294"/>
      <c r="AQ8" s="294"/>
      <c r="AR8" s="294"/>
      <c r="AS8" s="294"/>
      <c r="AT8" s="294"/>
      <c r="AU8" s="294"/>
      <c r="AV8" s="294"/>
      <c r="AW8" s="294"/>
      <c r="AX8" s="294"/>
      <c r="AY8" s="294"/>
      <c r="AZ8" s="294"/>
      <c r="BA8" s="294"/>
      <c r="BB8" s="294"/>
      <c r="BC8" s="294"/>
      <c r="BD8" s="294"/>
      <c r="BE8" s="294"/>
      <c r="BF8" s="294"/>
      <c r="BG8" s="294"/>
      <c r="BH8" s="294"/>
      <c r="BI8" s="294"/>
      <c r="BJ8" s="294"/>
      <c r="BK8" s="294"/>
    </row>
    <row r="9" spans="1:63" ht="16.5" customHeight="1">
      <c r="A9" s="6"/>
      <c r="B9" s="326" t="s">
        <v>204</v>
      </c>
      <c r="C9" s="326"/>
      <c r="D9" s="326"/>
      <c r="E9" s="326"/>
      <c r="F9" s="326"/>
      <c r="G9" s="326"/>
      <c r="H9" s="326"/>
      <c r="I9" s="326"/>
      <c r="J9" s="326"/>
      <c r="K9" s="327"/>
      <c r="L9" s="326"/>
      <c r="M9" s="326"/>
      <c r="N9" s="326"/>
      <c r="O9" s="294" t="s">
        <v>205</v>
      </c>
      <c r="P9" s="294"/>
      <c r="Q9" s="294"/>
      <c r="R9" s="294"/>
      <c r="S9" s="294"/>
      <c r="T9" s="294"/>
      <c r="U9" s="294"/>
      <c r="V9" s="294"/>
      <c r="W9" s="294"/>
      <c r="X9" s="294"/>
      <c r="Y9" s="294"/>
      <c r="Z9" s="294"/>
      <c r="AA9" s="294"/>
      <c r="AB9" s="294"/>
      <c r="AC9" s="294"/>
      <c r="AD9" s="294"/>
      <c r="AE9" s="294"/>
      <c r="AF9" s="294"/>
      <c r="AG9" s="294"/>
      <c r="AH9" s="294"/>
      <c r="AI9" s="294"/>
      <c r="AJ9" s="294"/>
      <c r="AK9" s="294"/>
      <c r="AL9" s="294"/>
      <c r="AM9" s="294"/>
      <c r="AN9" s="294"/>
      <c r="AO9" s="294"/>
      <c r="AP9" s="294"/>
      <c r="AQ9" s="294"/>
      <c r="AR9" s="294"/>
      <c r="AS9" s="294"/>
      <c r="AT9" s="294"/>
      <c r="AU9" s="294"/>
      <c r="AV9" s="294"/>
      <c r="AW9" s="294"/>
      <c r="AX9" s="294"/>
      <c r="AY9" s="294"/>
      <c r="AZ9" s="294"/>
      <c r="BA9" s="294"/>
      <c r="BB9" s="294"/>
      <c r="BC9" s="294"/>
      <c r="BD9" s="294"/>
      <c r="BE9" s="294"/>
      <c r="BF9" s="294"/>
      <c r="BG9" s="294"/>
      <c r="BH9" s="294"/>
      <c r="BI9" s="294"/>
      <c r="BJ9" s="294"/>
      <c r="BK9" s="294"/>
    </row>
    <row r="10" spans="1:63" ht="12.75">
      <c r="A10" s="6"/>
      <c r="B10" s="491" t="s">
        <v>49</v>
      </c>
      <c r="C10" s="491"/>
      <c r="D10" s="491"/>
      <c r="E10" s="491"/>
      <c r="F10" s="491"/>
      <c r="G10" s="491"/>
      <c r="H10" s="491"/>
      <c r="I10" s="491"/>
      <c r="J10" s="491"/>
      <c r="K10" s="491"/>
      <c r="L10" s="491"/>
      <c r="M10" s="294"/>
      <c r="N10" s="294"/>
      <c r="O10" s="326" t="s">
        <v>213</v>
      </c>
      <c r="P10" s="326"/>
      <c r="Q10" s="326"/>
      <c r="R10" s="326"/>
      <c r="S10" s="326"/>
      <c r="T10" s="326"/>
      <c r="U10" s="326"/>
      <c r="V10" s="326"/>
      <c r="W10" s="326"/>
      <c r="X10" s="326"/>
      <c r="Y10" s="326"/>
      <c r="Z10" s="326"/>
      <c r="AA10" s="326"/>
      <c r="AB10" s="326"/>
      <c r="AC10" s="326"/>
      <c r="AD10" s="326"/>
      <c r="AE10" s="326"/>
      <c r="AF10" s="326"/>
      <c r="AG10" s="326"/>
      <c r="AH10" s="326"/>
      <c r="AI10" s="326" t="s">
        <v>206</v>
      </c>
      <c r="AJ10" s="326"/>
      <c r="AK10" s="326"/>
      <c r="AL10" s="326"/>
      <c r="AM10" s="326"/>
      <c r="AN10" s="326"/>
      <c r="AO10" s="326"/>
      <c r="AP10" s="326"/>
      <c r="AQ10" s="326"/>
      <c r="AR10" s="326"/>
      <c r="AS10" s="326"/>
      <c r="AT10" s="326"/>
      <c r="AU10" s="326"/>
      <c r="AV10" s="326"/>
      <c r="AW10" s="326"/>
      <c r="AX10" s="326"/>
      <c r="AY10" s="326"/>
      <c r="AZ10" s="326"/>
      <c r="BA10" s="326"/>
      <c r="BB10" s="326"/>
      <c r="BC10" s="294"/>
      <c r="BD10" s="294"/>
      <c r="BE10" s="294"/>
      <c r="BF10" s="294"/>
      <c r="BG10" s="294"/>
      <c r="BH10" s="294"/>
      <c r="BI10" s="294"/>
      <c r="BJ10" s="294"/>
      <c r="BK10" s="294"/>
    </row>
    <row r="11" spans="1:63" ht="12.75">
      <c r="A11" s="6"/>
      <c r="B11" s="294" t="s">
        <v>207</v>
      </c>
      <c r="C11" s="294"/>
      <c r="D11" s="294"/>
      <c r="E11" s="294"/>
      <c r="F11" s="294"/>
      <c r="G11" s="294"/>
      <c r="H11" s="294"/>
      <c r="I11" s="294"/>
      <c r="J11" s="294"/>
      <c r="K11" s="326"/>
      <c r="L11" s="326"/>
      <c r="M11" s="326"/>
      <c r="N11" s="326"/>
      <c r="O11" s="326"/>
      <c r="P11" s="326"/>
      <c r="Q11" s="326"/>
      <c r="R11" s="326"/>
      <c r="S11" s="326"/>
      <c r="T11" s="326"/>
      <c r="U11" s="326"/>
      <c r="V11" s="326"/>
      <c r="W11" s="326"/>
      <c r="X11" s="326"/>
      <c r="Y11" s="326"/>
      <c r="Z11" s="326"/>
      <c r="AA11" s="326"/>
      <c r="AB11" s="326"/>
      <c r="AC11" s="326"/>
      <c r="AD11" s="326"/>
      <c r="AE11" s="326"/>
      <c r="AF11" s="326"/>
      <c r="AG11" s="326"/>
      <c r="AH11" s="326"/>
      <c r="AI11" s="326"/>
      <c r="AJ11" s="326"/>
      <c r="AK11" s="326"/>
      <c r="AL11" s="326"/>
      <c r="AM11" s="326"/>
      <c r="AN11" s="326"/>
      <c r="AO11" s="326"/>
      <c r="AP11" s="326"/>
      <c r="AQ11" s="326"/>
      <c r="AR11" s="326"/>
      <c r="AS11" s="326"/>
      <c r="AT11" s="326"/>
      <c r="AU11" s="326"/>
      <c r="AV11" s="326"/>
      <c r="AW11" s="326"/>
      <c r="AX11" s="326"/>
      <c r="AY11" s="326"/>
      <c r="AZ11" s="326"/>
      <c r="BA11" s="326"/>
      <c r="BB11" s="326"/>
      <c r="BC11" s="294"/>
      <c r="BD11" s="294"/>
      <c r="BE11" s="294"/>
      <c r="BF11" s="294"/>
      <c r="BG11" s="294"/>
      <c r="BH11" s="294"/>
      <c r="BI11" s="294"/>
      <c r="BJ11" s="294"/>
      <c r="BK11" s="294"/>
    </row>
    <row r="12" spans="1:63" ht="15" customHeight="1">
      <c r="A12" s="6"/>
      <c r="B12" s="492"/>
      <c r="C12" s="492"/>
      <c r="D12" s="492"/>
      <c r="E12" s="492"/>
      <c r="F12" s="492"/>
      <c r="G12" s="492"/>
      <c r="H12" s="492"/>
      <c r="I12" s="492"/>
      <c r="J12" s="492"/>
      <c r="K12" s="492"/>
      <c r="L12" s="492"/>
      <c r="M12" s="492"/>
      <c r="N12" s="492"/>
      <c r="O12" s="492"/>
      <c r="P12" s="492"/>
      <c r="Q12" s="492"/>
      <c r="R12" s="492"/>
      <c r="S12" s="74"/>
      <c r="T12" s="74"/>
      <c r="U12" s="294"/>
      <c r="V12" s="294"/>
      <c r="W12" s="294"/>
      <c r="X12" s="294"/>
      <c r="Y12" s="326"/>
      <c r="Z12" s="326"/>
      <c r="AA12" s="326"/>
      <c r="AB12" s="326"/>
      <c r="AC12" s="326"/>
      <c r="AD12" s="294"/>
      <c r="AE12" s="294"/>
      <c r="AF12" s="294"/>
      <c r="AG12" s="294"/>
      <c r="AH12" s="294"/>
      <c r="AI12" s="294"/>
      <c r="AJ12" s="294"/>
      <c r="AK12" s="294"/>
      <c r="AL12" s="294"/>
      <c r="AM12" s="294"/>
      <c r="AN12" s="294"/>
      <c r="AO12" s="294"/>
      <c r="AP12" s="294"/>
      <c r="AQ12" s="294"/>
      <c r="AR12" s="294"/>
      <c r="AS12" s="294"/>
      <c r="AT12" s="294"/>
      <c r="AU12" s="294"/>
      <c r="AV12" s="294"/>
      <c r="AW12" s="294"/>
      <c r="AX12" s="294"/>
      <c r="AY12" s="294"/>
      <c r="AZ12" s="294"/>
      <c r="BA12" s="294"/>
      <c r="BB12" s="294"/>
      <c r="BC12" s="294"/>
      <c r="BD12" s="294"/>
      <c r="BE12" s="294"/>
      <c r="BF12" s="294"/>
      <c r="BG12" s="294"/>
      <c r="BH12" s="294"/>
      <c r="BI12" s="294"/>
      <c r="BJ12" s="294"/>
      <c r="BK12" s="294"/>
    </row>
    <row r="13" spans="1:63" ht="15.75">
      <c r="A13" s="6"/>
      <c r="B13" s="294"/>
      <c r="C13" s="326"/>
      <c r="D13" s="294"/>
      <c r="E13" s="328"/>
      <c r="F13" s="328"/>
      <c r="G13" s="328"/>
      <c r="H13" s="326"/>
      <c r="I13" s="326"/>
      <c r="J13" s="326"/>
      <c r="K13" s="294"/>
      <c r="L13" s="294"/>
      <c r="M13" s="294"/>
      <c r="N13" s="294"/>
      <c r="O13" s="74"/>
      <c r="P13" s="74"/>
      <c r="Q13" s="74"/>
      <c r="R13" s="74"/>
      <c r="S13" s="74"/>
      <c r="T13" s="74"/>
      <c r="U13" s="294"/>
      <c r="V13" s="294"/>
      <c r="W13" s="294"/>
      <c r="X13" s="294"/>
      <c r="Y13" s="326"/>
      <c r="Z13" s="326"/>
      <c r="AA13" s="326"/>
      <c r="AB13" s="326"/>
      <c r="AC13" s="326"/>
      <c r="AD13" s="329"/>
      <c r="AE13" s="329"/>
      <c r="AF13" s="329"/>
      <c r="AG13" s="329"/>
      <c r="AH13" s="329"/>
      <c r="AI13" s="329"/>
      <c r="AJ13" s="329"/>
      <c r="AK13" s="329"/>
      <c r="AL13" s="329"/>
      <c r="AM13" s="329"/>
      <c r="AN13" s="294"/>
      <c r="AO13" s="294"/>
      <c r="AP13" s="294"/>
      <c r="AQ13" s="294"/>
      <c r="AR13" s="294"/>
      <c r="AS13" s="294"/>
      <c r="AT13" s="294"/>
      <c r="AU13" s="294"/>
      <c r="AV13" s="294"/>
      <c r="AW13" s="294"/>
      <c r="AX13" s="294"/>
      <c r="AY13" s="294"/>
      <c r="AZ13" s="294"/>
      <c r="BA13" s="294"/>
      <c r="BB13" s="294"/>
      <c r="BC13" s="294"/>
      <c r="BD13" s="294"/>
      <c r="BE13" s="294"/>
      <c r="BF13" s="294"/>
      <c r="BG13" s="294"/>
      <c r="BH13" s="294"/>
      <c r="BI13" s="294"/>
      <c r="BJ13" s="294"/>
      <c r="BK13" s="294"/>
    </row>
    <row r="14" spans="1:63" ht="15.75">
      <c r="A14" s="6"/>
      <c r="B14" s="73"/>
      <c r="C14" s="73"/>
      <c r="D14" s="73"/>
      <c r="E14" s="62"/>
      <c r="F14" s="62"/>
      <c r="G14" s="62"/>
      <c r="H14" s="330"/>
      <c r="I14" s="330"/>
      <c r="J14" s="330"/>
      <c r="K14" s="331"/>
      <c r="L14" s="331"/>
      <c r="M14" s="331"/>
      <c r="N14" s="331"/>
      <c r="O14" s="294"/>
      <c r="P14" s="74"/>
      <c r="Q14" s="74"/>
      <c r="R14" s="74"/>
      <c r="S14" s="74"/>
      <c r="T14" s="74"/>
      <c r="U14" s="329"/>
      <c r="V14" s="329"/>
      <c r="W14" s="329"/>
      <c r="X14" s="329"/>
      <c r="Y14" s="329"/>
      <c r="Z14" s="329"/>
      <c r="AA14" s="329"/>
      <c r="AB14" s="329"/>
      <c r="AC14" s="329"/>
      <c r="AD14" s="294"/>
      <c r="AE14" s="294"/>
      <c r="AF14" s="294"/>
      <c r="AG14" s="294"/>
      <c r="AH14" s="294"/>
      <c r="AI14" s="294"/>
      <c r="AJ14" s="294"/>
      <c r="AK14" s="294"/>
      <c r="AL14" s="294"/>
      <c r="AM14" s="294"/>
      <c r="AN14" s="294"/>
      <c r="AO14" s="294"/>
      <c r="AP14" s="294"/>
      <c r="AQ14" s="294"/>
      <c r="AR14" s="294"/>
      <c r="AS14" s="294"/>
      <c r="AT14" s="294"/>
      <c r="AU14" s="294"/>
      <c r="AV14" s="294"/>
      <c r="AW14" s="294"/>
      <c r="AX14" s="294"/>
      <c r="AY14" s="294"/>
      <c r="AZ14" s="294"/>
      <c r="BA14" s="294"/>
      <c r="BB14" s="294"/>
      <c r="BC14" s="294"/>
      <c r="BD14" s="294"/>
      <c r="BE14" s="294"/>
      <c r="BF14" s="294"/>
      <c r="BG14" s="294"/>
      <c r="BH14" s="294"/>
      <c r="BI14" s="294"/>
      <c r="BJ14" s="294"/>
      <c r="BK14" s="294"/>
    </row>
    <row r="15" spans="1:63" ht="12.75">
      <c r="A15" s="6"/>
      <c r="B15" s="294"/>
      <c r="C15" s="294"/>
      <c r="D15" s="294"/>
      <c r="E15" s="294"/>
      <c r="F15" s="294"/>
      <c r="G15" s="294"/>
      <c r="H15" s="294"/>
      <c r="I15" s="294"/>
      <c r="J15" s="294"/>
      <c r="K15" s="294"/>
      <c r="L15" s="294"/>
      <c r="M15" s="294"/>
      <c r="N15" s="294"/>
      <c r="O15" s="294"/>
      <c r="P15" s="294"/>
      <c r="Q15" s="294"/>
      <c r="R15" s="294"/>
      <c r="S15" s="294"/>
      <c r="T15" s="294"/>
      <c r="U15" s="332"/>
      <c r="V15" s="294"/>
      <c r="W15" s="294"/>
      <c r="X15" s="294"/>
      <c r="Y15" s="294"/>
      <c r="Z15" s="294"/>
      <c r="AA15" s="294"/>
      <c r="AB15" s="294"/>
      <c r="AC15" s="294"/>
      <c r="AD15" s="294"/>
      <c r="AE15" s="294"/>
      <c r="AF15" s="294"/>
      <c r="AG15" s="294"/>
      <c r="AH15" s="294"/>
      <c r="AI15" s="294"/>
      <c r="AJ15" s="294"/>
      <c r="AK15" s="294"/>
      <c r="AL15" s="294"/>
      <c r="AM15" s="294"/>
      <c r="AN15" s="294"/>
      <c r="AO15" s="294"/>
      <c r="AP15" s="294"/>
      <c r="AQ15" s="294"/>
      <c r="AR15" s="294"/>
      <c r="AS15" s="294"/>
      <c r="AT15" s="294"/>
      <c r="AU15" s="294"/>
      <c r="AV15" s="294"/>
      <c r="AW15" s="294"/>
      <c r="AX15" s="294"/>
      <c r="AY15" s="294"/>
      <c r="AZ15" s="294"/>
      <c r="BA15" s="294"/>
      <c r="BB15" s="294"/>
      <c r="BC15" s="294"/>
      <c r="BD15" s="294"/>
      <c r="BE15" s="294"/>
      <c r="BF15" s="294"/>
      <c r="BG15" s="294"/>
      <c r="BH15" s="294"/>
      <c r="BI15" s="294"/>
      <c r="BJ15" s="294"/>
      <c r="BK15" s="294"/>
    </row>
    <row r="16" spans="1:63" ht="14.25">
      <c r="A16" s="6"/>
      <c r="B16" s="488" t="s">
        <v>50</v>
      </c>
      <c r="C16" s="488"/>
      <c r="D16" s="488"/>
      <c r="E16" s="488"/>
      <c r="F16" s="488"/>
      <c r="G16" s="488"/>
      <c r="H16" s="488"/>
      <c r="I16" s="488"/>
      <c r="J16" s="488"/>
      <c r="K16" s="488"/>
      <c r="L16" s="488"/>
      <c r="M16" s="488"/>
      <c r="N16" s="488"/>
      <c r="O16" s="488"/>
      <c r="P16" s="488"/>
      <c r="Q16" s="488"/>
      <c r="R16" s="488"/>
      <c r="S16" s="488"/>
      <c r="T16" s="488"/>
      <c r="U16" s="488"/>
      <c r="V16" s="488"/>
      <c r="W16" s="488"/>
      <c r="X16" s="488"/>
      <c r="Y16" s="488"/>
      <c r="Z16" s="488"/>
      <c r="AA16" s="488"/>
      <c r="AB16" s="488"/>
      <c r="AC16" s="488"/>
      <c r="AD16" s="488"/>
      <c r="AE16" s="488"/>
      <c r="AF16" s="488"/>
      <c r="AG16" s="488"/>
      <c r="AH16" s="488"/>
      <c r="AI16" s="488"/>
      <c r="AJ16" s="488"/>
      <c r="AK16" s="488"/>
      <c r="AL16" s="488"/>
      <c r="AM16" s="488"/>
      <c r="AN16" s="488"/>
      <c r="AO16" s="488"/>
      <c r="AP16" s="488"/>
      <c r="AQ16" s="488"/>
      <c r="AR16" s="488"/>
      <c r="AS16" s="488"/>
      <c r="AT16" s="488"/>
      <c r="AU16" s="488"/>
      <c r="AV16" s="488"/>
      <c r="AW16" s="488"/>
      <c r="AX16" s="488"/>
      <c r="AY16" s="294"/>
      <c r="AZ16" s="294"/>
      <c r="BA16" s="294"/>
      <c r="BB16" s="294"/>
      <c r="BC16" s="294"/>
      <c r="BD16" s="294"/>
      <c r="BE16" s="294"/>
      <c r="BF16" s="294"/>
      <c r="BG16" s="294"/>
      <c r="BH16" s="294"/>
      <c r="BI16" s="294"/>
      <c r="BJ16" s="294"/>
      <c r="BK16" s="294"/>
    </row>
    <row r="17" spans="1:63" ht="15" thickBot="1">
      <c r="A17" s="6"/>
      <c r="B17" s="293"/>
      <c r="C17" s="293"/>
      <c r="D17" s="293"/>
      <c r="E17" s="293"/>
      <c r="F17" s="293"/>
      <c r="G17" s="293"/>
      <c r="H17" s="293"/>
      <c r="I17" s="293"/>
      <c r="J17" s="293"/>
      <c r="K17" s="293"/>
      <c r="L17" s="293"/>
      <c r="M17" s="293"/>
      <c r="N17" s="293"/>
      <c r="O17" s="293"/>
      <c r="P17" s="293"/>
      <c r="Q17" s="293"/>
      <c r="R17" s="293"/>
      <c r="S17" s="293"/>
      <c r="T17" s="293"/>
      <c r="U17" s="293"/>
      <c r="V17" s="293"/>
      <c r="W17" s="293"/>
      <c r="X17" s="293"/>
      <c r="Y17" s="293"/>
      <c r="Z17" s="293"/>
      <c r="AA17" s="293"/>
      <c r="AB17" s="293"/>
      <c r="AC17" s="293"/>
      <c r="AD17" s="293"/>
      <c r="AE17" s="293"/>
      <c r="AF17" s="293"/>
      <c r="AG17" s="293"/>
      <c r="AH17" s="293"/>
      <c r="AI17" s="293"/>
      <c r="AJ17" s="293"/>
      <c r="AK17" s="293"/>
      <c r="AL17" s="293"/>
      <c r="AM17" s="293"/>
      <c r="AN17" s="293"/>
      <c r="AO17" s="293"/>
      <c r="AP17" s="293"/>
      <c r="AQ17" s="293"/>
      <c r="AR17" s="293"/>
      <c r="AS17" s="293"/>
      <c r="AT17" s="293"/>
      <c r="AU17" s="293"/>
      <c r="AV17" s="293"/>
      <c r="AW17" s="293"/>
      <c r="AX17" s="293"/>
      <c r="AY17" s="294"/>
      <c r="AZ17" s="294"/>
      <c r="BA17" s="294"/>
      <c r="BB17" s="294"/>
      <c r="BC17" s="294"/>
      <c r="BD17" s="294"/>
      <c r="BE17" s="294"/>
      <c r="BF17" s="294"/>
      <c r="BG17" s="294"/>
      <c r="BH17" s="294"/>
      <c r="BI17" s="294"/>
      <c r="BJ17" s="294"/>
      <c r="BK17" s="294"/>
    </row>
    <row r="18" spans="1:63" ht="13.5" customHeight="1" thickBot="1">
      <c r="A18" s="6"/>
      <c r="B18" s="468" t="s">
        <v>48</v>
      </c>
      <c r="C18" s="468"/>
      <c r="D18" s="468"/>
      <c r="E18" s="478" t="s">
        <v>51</v>
      </c>
      <c r="F18" s="478"/>
      <c r="G18" s="478"/>
      <c r="H18" s="478"/>
      <c r="I18" s="478"/>
      <c r="J18" s="478"/>
      <c r="K18" s="470" t="s">
        <v>52</v>
      </c>
      <c r="L18" s="470"/>
      <c r="M18" s="470"/>
      <c r="N18" s="470"/>
      <c r="O18" s="470"/>
      <c r="P18" s="470"/>
      <c r="Q18" s="470"/>
      <c r="R18" s="470"/>
      <c r="S18" s="490" t="s">
        <v>141</v>
      </c>
      <c r="T18" s="490"/>
      <c r="U18" s="490"/>
      <c r="V18" s="490"/>
      <c r="W18" s="470" t="s">
        <v>142</v>
      </c>
      <c r="X18" s="470"/>
      <c r="Y18" s="470"/>
      <c r="Z18" s="470"/>
      <c r="AA18" s="470"/>
      <c r="AB18" s="470"/>
      <c r="AC18" s="470"/>
      <c r="AD18" s="470"/>
      <c r="AE18" s="479" t="s">
        <v>210</v>
      </c>
      <c r="AF18" s="479"/>
      <c r="AG18" s="479"/>
      <c r="AH18" s="479"/>
      <c r="AI18" s="479"/>
      <c r="AJ18" s="472" t="s">
        <v>209</v>
      </c>
      <c r="AK18" s="472"/>
      <c r="AL18" s="472"/>
      <c r="AM18" s="472"/>
      <c r="AN18" s="472"/>
      <c r="AO18" s="472"/>
      <c r="AP18" s="472"/>
      <c r="AQ18" s="472"/>
      <c r="AR18" s="470" t="s">
        <v>47</v>
      </c>
      <c r="AS18" s="470"/>
      <c r="AT18" s="470"/>
      <c r="AU18" s="470"/>
      <c r="AV18" s="469" t="s">
        <v>53</v>
      </c>
      <c r="AW18" s="469"/>
      <c r="AX18" s="469"/>
      <c r="AY18" s="294"/>
      <c r="AZ18" s="294"/>
      <c r="BA18" s="294"/>
      <c r="BB18" s="294"/>
      <c r="BC18" s="294"/>
      <c r="BD18" s="294"/>
      <c r="BE18" s="294"/>
      <c r="BF18" s="294"/>
      <c r="BG18" s="294"/>
      <c r="BH18" s="294"/>
      <c r="BI18" s="294"/>
      <c r="BJ18" s="294"/>
      <c r="BK18" s="294"/>
    </row>
    <row r="19" spans="1:63" ht="12.75" customHeight="1" thickBot="1">
      <c r="A19" s="6"/>
      <c r="B19" s="468"/>
      <c r="C19" s="468"/>
      <c r="D19" s="468"/>
      <c r="E19" s="480" t="s">
        <v>54</v>
      </c>
      <c r="F19" s="480"/>
      <c r="G19" s="480"/>
      <c r="H19" s="480"/>
      <c r="I19" s="480"/>
      <c r="J19" s="480"/>
      <c r="K19" s="493" t="s">
        <v>208</v>
      </c>
      <c r="L19" s="493"/>
      <c r="M19" s="493"/>
      <c r="N19" s="493"/>
      <c r="O19" s="493"/>
      <c r="P19" s="493"/>
      <c r="Q19" s="493"/>
      <c r="R19" s="493"/>
      <c r="S19" s="493" t="s">
        <v>55</v>
      </c>
      <c r="T19" s="493"/>
      <c r="U19" s="493"/>
      <c r="V19" s="493"/>
      <c r="W19" s="474" t="s">
        <v>55</v>
      </c>
      <c r="X19" s="474"/>
      <c r="Y19" s="474"/>
      <c r="Z19" s="474"/>
      <c r="AA19" s="474"/>
      <c r="AB19" s="474"/>
      <c r="AC19" s="474"/>
      <c r="AD19" s="474"/>
      <c r="AE19" s="479"/>
      <c r="AF19" s="479"/>
      <c r="AG19" s="479"/>
      <c r="AH19" s="479"/>
      <c r="AI19" s="479"/>
      <c r="AJ19" s="473" t="s">
        <v>56</v>
      </c>
      <c r="AK19" s="473"/>
      <c r="AL19" s="473"/>
      <c r="AM19" s="473"/>
      <c r="AN19" s="473"/>
      <c r="AO19" s="473"/>
      <c r="AP19" s="473"/>
      <c r="AQ19" s="473"/>
      <c r="AR19" s="471" t="s">
        <v>57</v>
      </c>
      <c r="AS19" s="471"/>
      <c r="AT19" s="471"/>
      <c r="AU19" s="471"/>
      <c r="AV19" s="471"/>
      <c r="AW19" s="471"/>
      <c r="AX19" s="471"/>
      <c r="AY19" s="294"/>
      <c r="AZ19" s="294"/>
      <c r="BA19" s="294"/>
      <c r="BB19" s="294"/>
      <c r="BC19" s="294"/>
      <c r="BD19" s="294"/>
      <c r="BE19" s="294"/>
      <c r="BF19" s="294"/>
      <c r="BG19" s="294"/>
      <c r="BH19" s="294"/>
      <c r="BI19" s="294"/>
      <c r="BJ19" s="294"/>
      <c r="BK19" s="294"/>
    </row>
    <row r="20" spans="1:63" ht="12.75" customHeight="1">
      <c r="A20" s="6"/>
      <c r="B20" s="497">
        <v>1</v>
      </c>
      <c r="C20" s="497"/>
      <c r="D20" s="497"/>
      <c r="E20" s="499">
        <v>22</v>
      </c>
      <c r="F20" s="500"/>
      <c r="G20" s="500"/>
      <c r="H20" s="500"/>
      <c r="I20" s="500"/>
      <c r="J20" s="501"/>
      <c r="K20" s="333"/>
      <c r="L20" s="500" t="s">
        <v>121</v>
      </c>
      <c r="M20" s="500"/>
      <c r="N20" s="500"/>
      <c r="O20" s="500"/>
      <c r="P20" s="500"/>
      <c r="Q20" s="500"/>
      <c r="R20" s="334"/>
      <c r="S20" s="481">
        <v>6</v>
      </c>
      <c r="T20" s="481"/>
      <c r="U20" s="481"/>
      <c r="V20" s="481"/>
      <c r="W20" s="481">
        <v>10</v>
      </c>
      <c r="X20" s="481"/>
      <c r="Y20" s="481"/>
      <c r="Z20" s="481"/>
      <c r="AA20" s="481"/>
      <c r="AB20" s="481"/>
      <c r="AC20" s="481"/>
      <c r="AD20" s="481"/>
      <c r="AE20" s="481">
        <v>1</v>
      </c>
      <c r="AF20" s="481"/>
      <c r="AG20" s="481"/>
      <c r="AH20" s="481"/>
      <c r="AI20" s="481"/>
      <c r="AJ20" s="481">
        <v>0</v>
      </c>
      <c r="AK20" s="481"/>
      <c r="AL20" s="481"/>
      <c r="AM20" s="481"/>
      <c r="AN20" s="481"/>
      <c r="AO20" s="481"/>
      <c r="AP20" s="481"/>
      <c r="AQ20" s="481"/>
      <c r="AR20" s="481">
        <v>7</v>
      </c>
      <c r="AS20" s="481"/>
      <c r="AT20" s="481"/>
      <c r="AU20" s="481"/>
      <c r="AV20" s="499">
        <v>52</v>
      </c>
      <c r="AW20" s="500"/>
      <c r="AX20" s="502"/>
      <c r="AY20" s="294"/>
      <c r="AZ20" s="294"/>
      <c r="BA20" s="294"/>
      <c r="BB20" s="294"/>
      <c r="BC20" s="294"/>
      <c r="BD20" s="294"/>
      <c r="BE20" s="294"/>
      <c r="BF20" s="294"/>
      <c r="BG20" s="294"/>
      <c r="BH20" s="294"/>
      <c r="BI20" s="294"/>
      <c r="BJ20" s="294"/>
      <c r="BK20" s="294"/>
    </row>
    <row r="21" spans="1:63" ht="12.75" customHeight="1">
      <c r="A21" s="6"/>
      <c r="B21" s="498">
        <v>2</v>
      </c>
      <c r="C21" s="498"/>
      <c r="D21" s="498"/>
      <c r="E21" s="494">
        <v>18</v>
      </c>
      <c r="F21" s="495"/>
      <c r="G21" s="495"/>
      <c r="H21" s="495"/>
      <c r="I21" s="495"/>
      <c r="J21" s="503"/>
      <c r="K21" s="335"/>
      <c r="L21" s="495" t="s">
        <v>121</v>
      </c>
      <c r="M21" s="495"/>
      <c r="N21" s="495"/>
      <c r="O21" s="495"/>
      <c r="P21" s="495"/>
      <c r="Q21" s="495"/>
      <c r="R21" s="336"/>
      <c r="S21" s="482">
        <v>0</v>
      </c>
      <c r="T21" s="482"/>
      <c r="U21" s="482"/>
      <c r="V21" s="482"/>
      <c r="W21" s="482">
        <v>20</v>
      </c>
      <c r="X21" s="482"/>
      <c r="Y21" s="482"/>
      <c r="Z21" s="482"/>
      <c r="AA21" s="482"/>
      <c r="AB21" s="482"/>
      <c r="AC21" s="482"/>
      <c r="AD21" s="482"/>
      <c r="AE21" s="482">
        <v>1</v>
      </c>
      <c r="AF21" s="482"/>
      <c r="AG21" s="482"/>
      <c r="AH21" s="482"/>
      <c r="AI21" s="482"/>
      <c r="AJ21" s="482"/>
      <c r="AK21" s="482"/>
      <c r="AL21" s="482"/>
      <c r="AM21" s="482"/>
      <c r="AN21" s="482"/>
      <c r="AO21" s="482"/>
      <c r="AP21" s="482"/>
      <c r="AQ21" s="482"/>
      <c r="AR21" s="482">
        <v>7</v>
      </c>
      <c r="AS21" s="482"/>
      <c r="AT21" s="482"/>
      <c r="AU21" s="482"/>
      <c r="AV21" s="494">
        <v>52</v>
      </c>
      <c r="AW21" s="495"/>
      <c r="AX21" s="496"/>
      <c r="AY21" s="294"/>
      <c r="AZ21" s="294"/>
      <c r="BA21" s="294"/>
      <c r="BB21" s="294"/>
      <c r="BC21" s="294"/>
      <c r="BD21" s="294"/>
      <c r="BE21" s="294"/>
      <c r="BF21" s="294"/>
      <c r="BG21" s="294"/>
      <c r="BH21" s="294"/>
      <c r="BI21" s="294"/>
      <c r="BJ21" s="294"/>
      <c r="BK21" s="294"/>
    </row>
    <row r="22" spans="1:63" ht="12.75" customHeight="1" thickBot="1">
      <c r="A22" s="6"/>
      <c r="B22" s="553">
        <v>3</v>
      </c>
      <c r="C22" s="476"/>
      <c r="D22" s="477"/>
      <c r="E22" s="475">
        <v>16</v>
      </c>
      <c r="F22" s="476"/>
      <c r="G22" s="476"/>
      <c r="H22" s="476"/>
      <c r="I22" s="476"/>
      <c r="J22" s="477"/>
      <c r="K22" s="475">
        <v>1</v>
      </c>
      <c r="L22" s="476"/>
      <c r="M22" s="476"/>
      <c r="N22" s="476"/>
      <c r="O22" s="476"/>
      <c r="P22" s="476"/>
      <c r="Q22" s="476"/>
      <c r="R22" s="477"/>
      <c r="S22" s="475"/>
      <c r="T22" s="476"/>
      <c r="U22" s="476"/>
      <c r="V22" s="477"/>
      <c r="W22" s="475"/>
      <c r="X22" s="476"/>
      <c r="Y22" s="476"/>
      <c r="Z22" s="476"/>
      <c r="AA22" s="476"/>
      <c r="AB22" s="476"/>
      <c r="AC22" s="476"/>
      <c r="AD22" s="477"/>
      <c r="AE22" s="475">
        <v>1</v>
      </c>
      <c r="AF22" s="476"/>
      <c r="AG22" s="476"/>
      <c r="AH22" s="476"/>
      <c r="AI22" s="477"/>
      <c r="AJ22" s="475">
        <v>4</v>
      </c>
      <c r="AK22" s="476"/>
      <c r="AL22" s="476"/>
      <c r="AM22" s="476"/>
      <c r="AN22" s="476"/>
      <c r="AO22" s="476"/>
      <c r="AP22" s="476"/>
      <c r="AQ22" s="477"/>
      <c r="AR22" s="475">
        <v>4</v>
      </c>
      <c r="AS22" s="476"/>
      <c r="AT22" s="476"/>
      <c r="AU22" s="477"/>
      <c r="AV22" s="475">
        <v>26</v>
      </c>
      <c r="AW22" s="476"/>
      <c r="AX22" s="548"/>
      <c r="AY22" s="294"/>
      <c r="AZ22" s="294"/>
      <c r="BA22" s="294"/>
      <c r="BB22" s="294"/>
      <c r="BC22" s="294"/>
      <c r="BD22" s="294"/>
      <c r="BE22" s="294"/>
      <c r="BF22" s="294"/>
      <c r="BG22" s="294"/>
      <c r="BH22" s="294"/>
      <c r="BI22" s="294"/>
      <c r="BJ22" s="294"/>
      <c r="BK22" s="294"/>
    </row>
    <row r="23" spans="1:63" ht="13.5" thickBot="1">
      <c r="A23" s="6"/>
      <c r="B23" s="505" t="s">
        <v>58</v>
      </c>
      <c r="C23" s="506"/>
      <c r="D23" s="507"/>
      <c r="E23" s="504">
        <v>45</v>
      </c>
      <c r="F23" s="504"/>
      <c r="G23" s="504"/>
      <c r="H23" s="504"/>
      <c r="I23" s="504"/>
      <c r="J23" s="504"/>
      <c r="K23" s="337"/>
      <c r="L23" s="75"/>
      <c r="M23" s="506">
        <v>13</v>
      </c>
      <c r="N23" s="506"/>
      <c r="O23" s="506"/>
      <c r="P23" s="506"/>
      <c r="Q23" s="507"/>
      <c r="R23" s="507"/>
      <c r="S23" s="504">
        <v>6</v>
      </c>
      <c r="T23" s="504"/>
      <c r="U23" s="504"/>
      <c r="V23" s="504"/>
      <c r="W23" s="504">
        <v>30</v>
      </c>
      <c r="X23" s="504"/>
      <c r="Y23" s="504"/>
      <c r="Z23" s="504"/>
      <c r="AA23" s="504"/>
      <c r="AB23" s="504"/>
      <c r="AC23" s="504"/>
      <c r="AD23" s="504"/>
      <c r="AE23" s="504">
        <v>2</v>
      </c>
      <c r="AF23" s="504"/>
      <c r="AG23" s="504"/>
      <c r="AH23" s="504"/>
      <c r="AI23" s="504"/>
      <c r="AJ23" s="504">
        <v>4</v>
      </c>
      <c r="AK23" s="504"/>
      <c r="AL23" s="504"/>
      <c r="AM23" s="504"/>
      <c r="AN23" s="504"/>
      <c r="AO23" s="504"/>
      <c r="AP23" s="504"/>
      <c r="AQ23" s="504"/>
      <c r="AR23" s="513">
        <v>17</v>
      </c>
      <c r="AS23" s="506"/>
      <c r="AT23" s="506"/>
      <c r="AU23" s="507"/>
      <c r="AV23" s="513">
        <f>SUM(AV20:AX22)</f>
        <v>130</v>
      </c>
      <c r="AW23" s="506"/>
      <c r="AX23" s="516"/>
      <c r="AY23" s="294"/>
      <c r="AZ23" s="294"/>
      <c r="BA23" s="294"/>
      <c r="BB23" s="294"/>
      <c r="BC23" s="294"/>
      <c r="BD23" s="294"/>
      <c r="BE23" s="294"/>
      <c r="BF23" s="294"/>
      <c r="BG23" s="294"/>
      <c r="BH23" s="294"/>
      <c r="BI23" s="294"/>
      <c r="BJ23" s="294"/>
      <c r="BK23" s="294"/>
    </row>
    <row r="24" spans="1:63" ht="12.75">
      <c r="A24" s="6"/>
      <c r="B24" s="338"/>
      <c r="C24" s="338"/>
      <c r="D24" s="338"/>
      <c r="E24" s="338"/>
      <c r="F24" s="338"/>
      <c r="G24" s="338"/>
      <c r="H24" s="338"/>
      <c r="I24" s="338"/>
      <c r="J24" s="338"/>
      <c r="K24" s="338"/>
      <c r="L24" s="338"/>
      <c r="M24" s="338"/>
      <c r="N24" s="338"/>
      <c r="O24" s="338"/>
      <c r="P24" s="338"/>
      <c r="Q24" s="338"/>
      <c r="R24" s="338"/>
      <c r="S24" s="338"/>
      <c r="T24" s="338"/>
      <c r="U24" s="338"/>
      <c r="V24" s="338"/>
      <c r="W24" s="338"/>
      <c r="X24" s="338"/>
      <c r="Y24" s="338"/>
      <c r="Z24" s="338"/>
      <c r="AA24" s="338"/>
      <c r="AB24" s="338"/>
      <c r="AC24" s="338"/>
      <c r="AD24" s="338"/>
      <c r="AE24" s="338"/>
      <c r="AF24" s="338"/>
      <c r="AG24" s="338"/>
      <c r="AH24" s="338"/>
      <c r="AI24" s="338"/>
      <c r="AJ24" s="338"/>
      <c r="AK24" s="338"/>
      <c r="AL24" s="338"/>
      <c r="AM24" s="338"/>
      <c r="AN24" s="338"/>
      <c r="AO24" s="338"/>
      <c r="AP24" s="338"/>
      <c r="AQ24" s="338"/>
      <c r="AR24" s="338"/>
      <c r="AS24" s="338"/>
      <c r="AT24" s="338"/>
      <c r="AU24" s="338"/>
      <c r="AV24" s="338"/>
      <c r="AW24" s="338"/>
      <c r="AX24" s="338"/>
      <c r="AY24" s="294"/>
      <c r="AZ24" s="294"/>
      <c r="BA24" s="294"/>
      <c r="BB24" s="294"/>
      <c r="BC24" s="294"/>
      <c r="BD24" s="294"/>
      <c r="BE24" s="294"/>
      <c r="BF24" s="294"/>
      <c r="BG24" s="294"/>
      <c r="BH24" s="294"/>
      <c r="BI24" s="294"/>
      <c r="BJ24" s="294"/>
      <c r="BK24" s="294"/>
    </row>
    <row r="25" spans="1:63" ht="13.5" thickBot="1">
      <c r="A25" s="6"/>
      <c r="B25" s="294"/>
      <c r="C25" s="294"/>
      <c r="D25" s="294"/>
      <c r="E25" s="294"/>
      <c r="F25" s="294"/>
      <c r="G25" s="294"/>
      <c r="H25" s="294"/>
      <c r="I25" s="294"/>
      <c r="J25" s="294"/>
      <c r="K25" s="294"/>
      <c r="L25" s="294"/>
      <c r="M25" s="294"/>
      <c r="N25" s="294"/>
      <c r="O25" s="294"/>
      <c r="P25" s="294"/>
      <c r="Q25" s="294"/>
      <c r="R25" s="294"/>
      <c r="S25" s="294"/>
      <c r="T25" s="294"/>
      <c r="U25" s="294"/>
      <c r="V25" s="294"/>
      <c r="W25" s="294"/>
      <c r="X25" s="294"/>
      <c r="Y25" s="294"/>
      <c r="Z25" s="294"/>
      <c r="AA25" s="294"/>
      <c r="AB25" s="294"/>
      <c r="AC25" s="294"/>
      <c r="AD25" s="294"/>
      <c r="AE25" s="294"/>
      <c r="AF25" s="294"/>
      <c r="AG25" s="294"/>
      <c r="AH25" s="294"/>
      <c r="AI25" s="294"/>
      <c r="AJ25" s="294"/>
      <c r="AK25" s="294"/>
      <c r="AL25" s="294"/>
      <c r="AM25" s="294"/>
      <c r="AN25" s="294"/>
      <c r="AO25" s="294"/>
      <c r="AP25" s="294"/>
      <c r="AQ25" s="294"/>
      <c r="AR25" s="294"/>
      <c r="AS25" s="294"/>
      <c r="AT25" s="294"/>
      <c r="AU25" s="294"/>
      <c r="AV25" s="294"/>
      <c r="AW25" s="294"/>
      <c r="AX25" s="294"/>
      <c r="AY25" s="294"/>
      <c r="AZ25" s="294"/>
      <c r="BA25" s="294"/>
      <c r="BB25" s="294"/>
      <c r="BC25" s="294"/>
      <c r="BD25" s="294"/>
      <c r="BE25" s="294"/>
      <c r="BF25" s="294"/>
      <c r="BG25" s="294"/>
      <c r="BH25" s="294"/>
      <c r="BI25" s="294"/>
      <c r="BJ25" s="294"/>
      <c r="BK25" s="294"/>
    </row>
    <row r="26" spans="1:63" ht="13.5" customHeight="1" thickBot="1">
      <c r="A26" s="6"/>
      <c r="B26" s="549" t="s">
        <v>214</v>
      </c>
      <c r="C26" s="550"/>
      <c r="D26" s="550"/>
      <c r="E26" s="550"/>
      <c r="F26" s="550"/>
      <c r="G26" s="550"/>
      <c r="H26" s="550"/>
      <c r="I26" s="550"/>
      <c r="J26" s="550"/>
      <c r="K26" s="550"/>
      <c r="L26" s="550"/>
      <c r="M26" s="549" t="s">
        <v>215</v>
      </c>
      <c r="N26" s="551"/>
      <c r="O26" s="551"/>
      <c r="P26" s="551"/>
      <c r="Q26" s="551"/>
      <c r="R26" s="551"/>
      <c r="S26" s="551"/>
      <c r="T26" s="551"/>
      <c r="U26" s="551"/>
      <c r="V26" s="551"/>
      <c r="W26" s="551"/>
      <c r="X26" s="551"/>
      <c r="Y26" s="552"/>
      <c r="Z26" s="510" t="s">
        <v>211</v>
      </c>
      <c r="AA26" s="511"/>
      <c r="AB26" s="511"/>
      <c r="AC26" s="511"/>
      <c r="AD26" s="511"/>
      <c r="AE26" s="511"/>
      <c r="AF26" s="511"/>
      <c r="AG26" s="511"/>
      <c r="AH26" s="511"/>
      <c r="AI26" s="511"/>
      <c r="AJ26" s="511"/>
      <c r="AK26" s="511"/>
      <c r="AL26" s="511"/>
      <c r="AM26" s="512" t="s">
        <v>96</v>
      </c>
      <c r="AN26" s="512"/>
      <c r="AO26" s="512"/>
      <c r="AP26" s="512"/>
      <c r="AQ26" s="512"/>
      <c r="AR26" s="512"/>
      <c r="AS26" s="512"/>
      <c r="AT26" s="512"/>
      <c r="AU26" s="512"/>
      <c r="AV26" s="512"/>
      <c r="AW26" s="512"/>
      <c r="AX26" s="512"/>
      <c r="AY26" s="512"/>
      <c r="AZ26" s="512"/>
      <c r="BA26" s="512"/>
      <c r="BB26" s="339"/>
      <c r="BC26" s="294"/>
      <c r="BD26" s="294"/>
      <c r="BE26" s="294"/>
      <c r="BF26" s="294"/>
      <c r="BG26" s="294"/>
      <c r="BH26" s="294"/>
      <c r="BI26" s="294"/>
      <c r="BJ26" s="294"/>
      <c r="BK26" s="294"/>
    </row>
    <row r="27" spans="1:63" ht="13.5" customHeight="1" thickBot="1">
      <c r="A27" s="6"/>
      <c r="B27" s="508"/>
      <c r="C27" s="509"/>
      <c r="D27" s="509"/>
      <c r="E27" s="509"/>
      <c r="F27" s="509"/>
      <c r="G27" s="509"/>
      <c r="H27" s="509"/>
      <c r="I27" s="340" t="s">
        <v>60</v>
      </c>
      <c r="J27" s="341"/>
      <c r="K27" s="342" t="s">
        <v>61</v>
      </c>
      <c r="L27" s="341"/>
      <c r="M27" s="343"/>
      <c r="N27" s="344" t="s">
        <v>59</v>
      </c>
      <c r="O27" s="345"/>
      <c r="P27" s="345"/>
      <c r="Q27" s="345"/>
      <c r="R27" s="345"/>
      <c r="S27" s="345"/>
      <c r="T27" s="345"/>
      <c r="U27" s="345"/>
      <c r="V27" s="543" t="s">
        <v>60</v>
      </c>
      <c r="W27" s="543"/>
      <c r="X27" s="346" t="s">
        <v>61</v>
      </c>
      <c r="Y27" s="326"/>
      <c r="Z27" s="534" t="s">
        <v>1</v>
      </c>
      <c r="AA27" s="534"/>
      <c r="AB27" s="534"/>
      <c r="AC27" s="534"/>
      <c r="AD27" s="534"/>
      <c r="AE27" s="534"/>
      <c r="AF27" s="534"/>
      <c r="AG27" s="534"/>
      <c r="AH27" s="534"/>
      <c r="AI27" s="514" t="s">
        <v>60</v>
      </c>
      <c r="AJ27" s="514"/>
      <c r="AK27" s="515" t="s">
        <v>133</v>
      </c>
      <c r="AL27" s="515"/>
      <c r="AM27" s="533" t="s">
        <v>56</v>
      </c>
      <c r="AN27" s="533"/>
      <c r="AO27" s="533"/>
      <c r="AP27" s="533"/>
      <c r="AQ27" s="533"/>
      <c r="AR27" s="533"/>
      <c r="AS27" s="533"/>
      <c r="AT27" s="533"/>
      <c r="AU27" s="533"/>
      <c r="AV27" s="533"/>
      <c r="AW27" s="533"/>
      <c r="AX27" s="533"/>
      <c r="AY27" s="533"/>
      <c r="AZ27" s="533"/>
      <c r="BA27" s="533"/>
      <c r="BB27" s="533"/>
      <c r="BC27" s="294"/>
      <c r="BD27" s="294"/>
      <c r="BE27" s="294"/>
      <c r="BF27" s="294"/>
      <c r="BG27" s="294"/>
      <c r="BH27" s="294"/>
      <c r="BI27" s="294"/>
      <c r="BJ27" s="294"/>
      <c r="BK27" s="294"/>
    </row>
    <row r="28" spans="1:63" s="12" customFormat="1" ht="78" customHeight="1" thickBot="1">
      <c r="A28" s="11"/>
      <c r="B28" s="530" t="s">
        <v>169</v>
      </c>
      <c r="C28" s="531"/>
      <c r="D28" s="531"/>
      <c r="E28" s="531"/>
      <c r="F28" s="531"/>
      <c r="G28" s="531"/>
      <c r="H28" s="532"/>
      <c r="I28" s="544">
        <v>2</v>
      </c>
      <c r="J28" s="544"/>
      <c r="K28" s="541">
        <v>6</v>
      </c>
      <c r="L28" s="541"/>
      <c r="M28" s="545" t="s">
        <v>170</v>
      </c>
      <c r="N28" s="546"/>
      <c r="O28" s="546"/>
      <c r="P28" s="546"/>
      <c r="Q28" s="546"/>
      <c r="R28" s="546"/>
      <c r="S28" s="546"/>
      <c r="T28" s="546"/>
      <c r="U28" s="547"/>
      <c r="V28" s="517">
        <v>2</v>
      </c>
      <c r="W28" s="517"/>
      <c r="X28" s="517">
        <v>6</v>
      </c>
      <c r="Y28" s="535"/>
      <c r="Z28" s="538" t="s">
        <v>149</v>
      </c>
      <c r="AA28" s="539"/>
      <c r="AB28" s="539"/>
      <c r="AC28" s="539"/>
      <c r="AD28" s="539"/>
      <c r="AE28" s="539"/>
      <c r="AF28" s="539"/>
      <c r="AG28" s="539"/>
      <c r="AH28" s="540"/>
      <c r="AI28" s="541">
        <v>2</v>
      </c>
      <c r="AJ28" s="541"/>
      <c r="AK28" s="541">
        <v>2</v>
      </c>
      <c r="AL28" s="542"/>
      <c r="AM28" s="518" t="s">
        <v>212</v>
      </c>
      <c r="AN28" s="519"/>
      <c r="AO28" s="519"/>
      <c r="AP28" s="519"/>
      <c r="AQ28" s="519"/>
      <c r="AR28" s="519"/>
      <c r="AS28" s="519"/>
      <c r="AT28" s="519"/>
      <c r="AU28" s="519"/>
      <c r="AV28" s="519"/>
      <c r="AW28" s="519"/>
      <c r="AX28" s="519"/>
      <c r="AY28" s="519"/>
      <c r="AZ28" s="519"/>
      <c r="BA28" s="519"/>
      <c r="BB28" s="520"/>
      <c r="BC28" s="72"/>
      <c r="BD28" s="72"/>
      <c r="BE28" s="72"/>
      <c r="BF28" s="72"/>
      <c r="BG28" s="72"/>
      <c r="BH28" s="72"/>
      <c r="BI28" s="72"/>
      <c r="BJ28" s="72"/>
      <c r="BK28" s="72"/>
    </row>
    <row r="29" spans="1:63" s="12" customFormat="1" ht="49.5" customHeight="1">
      <c r="A29" s="11"/>
      <c r="B29" s="530"/>
      <c r="C29" s="531"/>
      <c r="D29" s="531"/>
      <c r="E29" s="531"/>
      <c r="F29" s="531"/>
      <c r="G29" s="531"/>
      <c r="H29" s="532"/>
      <c r="I29" s="517"/>
      <c r="J29" s="517"/>
      <c r="K29" s="517"/>
      <c r="L29" s="517"/>
      <c r="M29" s="545" t="s">
        <v>172</v>
      </c>
      <c r="N29" s="546"/>
      <c r="O29" s="546"/>
      <c r="P29" s="546"/>
      <c r="Q29" s="546"/>
      <c r="R29" s="546"/>
      <c r="S29" s="546"/>
      <c r="T29" s="546"/>
      <c r="U29" s="547"/>
      <c r="V29" s="544">
        <v>3</v>
      </c>
      <c r="W29" s="544"/>
      <c r="X29" s="541">
        <v>4</v>
      </c>
      <c r="Y29" s="541"/>
      <c r="Z29" s="536"/>
      <c r="AA29" s="537"/>
      <c r="AB29" s="537"/>
      <c r="AC29" s="537"/>
      <c r="AD29" s="537"/>
      <c r="AE29" s="537"/>
      <c r="AF29" s="537"/>
      <c r="AG29" s="537"/>
      <c r="AH29" s="537"/>
      <c r="AI29" s="517"/>
      <c r="AJ29" s="517"/>
      <c r="AK29" s="517"/>
      <c r="AL29" s="535"/>
      <c r="AM29" s="521"/>
      <c r="AN29" s="522"/>
      <c r="AO29" s="522"/>
      <c r="AP29" s="522"/>
      <c r="AQ29" s="522"/>
      <c r="AR29" s="522"/>
      <c r="AS29" s="522"/>
      <c r="AT29" s="522"/>
      <c r="AU29" s="522"/>
      <c r="AV29" s="522"/>
      <c r="AW29" s="522"/>
      <c r="AX29" s="522"/>
      <c r="AY29" s="522"/>
      <c r="AZ29" s="522"/>
      <c r="BA29" s="522"/>
      <c r="BB29" s="523"/>
      <c r="BC29" s="72"/>
      <c r="BD29" s="72"/>
      <c r="BE29" s="72"/>
      <c r="BF29" s="72"/>
      <c r="BG29" s="72"/>
      <c r="BH29" s="72"/>
      <c r="BI29" s="72"/>
      <c r="BJ29" s="72"/>
      <c r="BK29" s="72"/>
    </row>
    <row r="30" spans="1:63" s="12" customFormat="1" ht="40.5" customHeight="1">
      <c r="A30" s="11"/>
      <c r="B30" s="347"/>
      <c r="C30" s="348"/>
      <c r="D30" s="348"/>
      <c r="E30" s="348"/>
      <c r="F30" s="348"/>
      <c r="G30" s="348"/>
      <c r="H30" s="349"/>
      <c r="I30" s="517"/>
      <c r="J30" s="517"/>
      <c r="K30" s="517"/>
      <c r="L30" s="517"/>
      <c r="M30" s="555" t="s">
        <v>172</v>
      </c>
      <c r="N30" s="556"/>
      <c r="O30" s="556"/>
      <c r="P30" s="556"/>
      <c r="Q30" s="556"/>
      <c r="R30" s="556"/>
      <c r="S30" s="556"/>
      <c r="T30" s="556"/>
      <c r="U30" s="557"/>
      <c r="V30" s="517">
        <v>4</v>
      </c>
      <c r="W30" s="517"/>
      <c r="X30" s="517">
        <v>10</v>
      </c>
      <c r="Y30" s="535"/>
      <c r="Z30" s="536"/>
      <c r="AA30" s="537"/>
      <c r="AB30" s="537"/>
      <c r="AC30" s="537"/>
      <c r="AD30" s="537"/>
      <c r="AE30" s="537"/>
      <c r="AF30" s="537"/>
      <c r="AG30" s="537"/>
      <c r="AH30" s="537"/>
      <c r="AI30" s="517"/>
      <c r="AJ30" s="517"/>
      <c r="AK30" s="517"/>
      <c r="AL30" s="535"/>
      <c r="AM30" s="524"/>
      <c r="AN30" s="525"/>
      <c r="AO30" s="525"/>
      <c r="AP30" s="525"/>
      <c r="AQ30" s="525"/>
      <c r="AR30" s="525"/>
      <c r="AS30" s="525"/>
      <c r="AT30" s="525"/>
      <c r="AU30" s="525"/>
      <c r="AV30" s="525"/>
      <c r="AW30" s="525"/>
      <c r="AX30" s="525"/>
      <c r="AY30" s="525"/>
      <c r="AZ30" s="525"/>
      <c r="BA30" s="525"/>
      <c r="BB30" s="526"/>
      <c r="BC30" s="72"/>
      <c r="BD30" s="72"/>
      <c r="BE30" s="72"/>
      <c r="BF30" s="72"/>
      <c r="BG30" s="72"/>
      <c r="BH30" s="72"/>
      <c r="BI30" s="72"/>
      <c r="BJ30" s="72"/>
      <c r="BK30" s="72"/>
    </row>
    <row r="31" spans="1:63" ht="27" customHeight="1" thickBot="1">
      <c r="A31" s="6"/>
      <c r="B31" s="347"/>
      <c r="C31" s="348"/>
      <c r="D31" s="348"/>
      <c r="E31" s="348"/>
      <c r="F31" s="348"/>
      <c r="G31" s="348"/>
      <c r="H31" s="349"/>
      <c r="I31" s="517"/>
      <c r="J31" s="517"/>
      <c r="K31" s="517"/>
      <c r="L31" s="517"/>
      <c r="M31" s="555" t="s">
        <v>171</v>
      </c>
      <c r="N31" s="556"/>
      <c r="O31" s="556"/>
      <c r="P31" s="556"/>
      <c r="Q31" s="556"/>
      <c r="R31" s="556"/>
      <c r="S31" s="556"/>
      <c r="T31" s="556"/>
      <c r="U31" s="557"/>
      <c r="V31" s="517">
        <v>4</v>
      </c>
      <c r="W31" s="517"/>
      <c r="X31" s="517">
        <v>10</v>
      </c>
      <c r="Y31" s="535"/>
      <c r="Z31" s="536"/>
      <c r="AA31" s="537"/>
      <c r="AB31" s="537"/>
      <c r="AC31" s="537"/>
      <c r="AD31" s="537"/>
      <c r="AE31" s="537"/>
      <c r="AF31" s="537"/>
      <c r="AG31" s="537"/>
      <c r="AH31" s="537"/>
      <c r="AI31" s="517"/>
      <c r="AJ31" s="517"/>
      <c r="AK31" s="517"/>
      <c r="AL31" s="535"/>
      <c r="AM31" s="527"/>
      <c r="AN31" s="528"/>
      <c r="AO31" s="528"/>
      <c r="AP31" s="528"/>
      <c r="AQ31" s="528"/>
      <c r="AR31" s="528"/>
      <c r="AS31" s="528"/>
      <c r="AT31" s="528"/>
      <c r="AU31" s="528"/>
      <c r="AV31" s="528"/>
      <c r="AW31" s="528"/>
      <c r="AX31" s="528"/>
      <c r="AY31" s="528"/>
      <c r="AZ31" s="528"/>
      <c r="BA31" s="528"/>
      <c r="BB31" s="529"/>
      <c r="BC31" s="294"/>
      <c r="BD31" s="294"/>
      <c r="BE31" s="294"/>
      <c r="BF31" s="294"/>
      <c r="BG31" s="294"/>
      <c r="BH31" s="294"/>
      <c r="BI31" s="294"/>
      <c r="BJ31" s="294"/>
      <c r="BK31" s="294"/>
    </row>
    <row r="32" spans="1:63" ht="15.75">
      <c r="A32" s="6"/>
      <c r="B32" s="350"/>
      <c r="C32" s="338"/>
      <c r="D32" s="338"/>
      <c r="E32" s="338"/>
      <c r="F32" s="338"/>
      <c r="G32" s="338"/>
      <c r="H32" s="338"/>
      <c r="I32" s="345"/>
      <c r="J32" s="345"/>
      <c r="K32" s="345"/>
      <c r="L32" s="345"/>
      <c r="M32" s="338"/>
      <c r="N32" s="338"/>
      <c r="O32" s="338"/>
      <c r="P32" s="338"/>
      <c r="Q32" s="338"/>
      <c r="R32" s="338"/>
      <c r="S32" s="338"/>
      <c r="T32" s="338"/>
      <c r="U32" s="338"/>
      <c r="V32" s="338"/>
      <c r="W32" s="338"/>
      <c r="X32" s="338"/>
      <c r="Y32" s="338"/>
      <c r="Z32" s="326"/>
      <c r="AA32" s="326"/>
      <c r="AB32" s="326"/>
      <c r="AC32" s="326"/>
      <c r="AD32" s="326"/>
      <c r="AE32" s="326"/>
      <c r="AF32" s="326"/>
      <c r="AG32" s="326"/>
      <c r="AH32" s="326"/>
      <c r="AI32" s="326"/>
      <c r="AJ32" s="326"/>
      <c r="AK32" s="338"/>
      <c r="AL32" s="338"/>
      <c r="AM32" s="351"/>
      <c r="AN32" s="352"/>
      <c r="AO32" s="352"/>
      <c r="AP32" s="352"/>
      <c r="AQ32" s="352"/>
      <c r="AR32" s="352"/>
      <c r="AS32" s="352"/>
      <c r="AT32" s="352"/>
      <c r="AU32" s="352"/>
      <c r="AV32" s="352"/>
      <c r="AW32" s="352"/>
      <c r="AX32" s="352"/>
      <c r="AY32" s="352"/>
      <c r="AZ32" s="352"/>
      <c r="BA32" s="352"/>
      <c r="BB32" s="352"/>
      <c r="BC32" s="294"/>
      <c r="BD32" s="294"/>
      <c r="BE32" s="294"/>
      <c r="BF32" s="294"/>
      <c r="BG32" s="294"/>
      <c r="BH32" s="294"/>
      <c r="BI32" s="294"/>
      <c r="BJ32" s="294"/>
      <c r="BK32" s="294"/>
    </row>
    <row r="33" spans="1:63" ht="15.75">
      <c r="A33" s="6"/>
      <c r="B33" s="350"/>
      <c r="C33" s="345" t="s">
        <v>227</v>
      </c>
      <c r="D33" s="345"/>
      <c r="E33" s="345"/>
      <c r="F33" s="345"/>
      <c r="G33" s="345"/>
      <c r="H33" s="345"/>
      <c r="I33" s="345"/>
      <c r="J33" s="345"/>
      <c r="K33" s="345"/>
      <c r="L33" s="345"/>
      <c r="M33" s="345"/>
      <c r="N33" s="345"/>
      <c r="O33" s="345"/>
      <c r="P33" s="345"/>
      <c r="Q33" s="345"/>
      <c r="R33" s="345"/>
      <c r="S33" s="345"/>
      <c r="T33" s="345"/>
      <c r="U33" s="345"/>
      <c r="V33" s="345"/>
      <c r="W33" s="345"/>
      <c r="X33" s="345"/>
      <c r="Y33" s="345"/>
      <c r="Z33" s="345"/>
      <c r="AA33" s="345"/>
      <c r="AB33" s="345"/>
      <c r="AC33" s="345"/>
      <c r="AD33" s="345"/>
      <c r="AE33" s="345"/>
      <c r="AF33" s="345"/>
      <c r="AG33" s="326"/>
      <c r="AH33" s="326"/>
      <c r="AI33" s="326"/>
      <c r="AJ33" s="326"/>
      <c r="AK33" s="326"/>
      <c r="AL33" s="338"/>
      <c r="AM33" s="338"/>
      <c r="AN33" s="351"/>
      <c r="AO33" s="353"/>
      <c r="AP33" s="353"/>
      <c r="AQ33" s="353"/>
      <c r="AR33" s="353"/>
      <c r="AS33" s="352"/>
      <c r="AT33" s="352"/>
      <c r="AU33" s="352"/>
      <c r="AV33" s="352"/>
      <c r="AW33" s="352"/>
      <c r="AX33" s="352"/>
      <c r="AY33" s="352"/>
      <c r="AZ33" s="352"/>
      <c r="BA33" s="352"/>
      <c r="BB33" s="352"/>
      <c r="BC33" s="294"/>
      <c r="BD33" s="294"/>
      <c r="BE33" s="294"/>
      <c r="BF33" s="294"/>
      <c r="BG33" s="294"/>
      <c r="BH33" s="294"/>
      <c r="BI33" s="294"/>
      <c r="BJ33" s="294"/>
      <c r="BK33" s="294"/>
    </row>
    <row r="34" spans="1:63" ht="15.75">
      <c r="A34" s="6"/>
      <c r="B34" s="350"/>
      <c r="C34" s="326" t="s">
        <v>228</v>
      </c>
      <c r="D34" s="326"/>
      <c r="E34" s="326"/>
      <c r="F34" s="326"/>
      <c r="G34" s="326"/>
      <c r="H34" s="326"/>
      <c r="I34" s="326"/>
      <c r="J34" s="326"/>
      <c r="K34" s="326"/>
      <c r="L34" s="326"/>
      <c r="M34" s="326"/>
      <c r="N34" s="326"/>
      <c r="O34" s="326"/>
      <c r="P34" s="326"/>
      <c r="Q34" s="326"/>
      <c r="R34" s="326"/>
      <c r="S34" s="326"/>
      <c r="T34" s="326"/>
      <c r="U34" s="326"/>
      <c r="V34" s="326"/>
      <c r="W34" s="326"/>
      <c r="X34" s="326"/>
      <c r="Y34" s="326"/>
      <c r="Z34" s="326"/>
      <c r="AA34" s="326"/>
      <c r="AB34" s="326"/>
      <c r="AC34" s="326"/>
      <c r="AD34" s="326"/>
      <c r="AE34" s="326"/>
      <c r="AF34" s="326"/>
      <c r="AG34" s="326"/>
      <c r="AH34" s="326"/>
      <c r="AI34" s="326"/>
      <c r="AJ34" s="326"/>
      <c r="AK34" s="326"/>
      <c r="AL34" s="326"/>
      <c r="AM34" s="326"/>
      <c r="AN34" s="326"/>
      <c r="AO34" s="326"/>
      <c r="AP34" s="326"/>
      <c r="AQ34" s="326"/>
      <c r="AR34" s="326"/>
      <c r="AS34" s="352"/>
      <c r="AT34" s="352"/>
      <c r="AU34" s="352"/>
      <c r="AV34" s="352"/>
      <c r="AW34" s="352"/>
      <c r="AX34" s="352"/>
      <c r="AY34" s="352"/>
      <c r="AZ34" s="352"/>
      <c r="BA34" s="352"/>
      <c r="BB34" s="352"/>
      <c r="BC34" s="294"/>
      <c r="BD34" s="294"/>
      <c r="BE34" s="294"/>
      <c r="BF34" s="294"/>
      <c r="BG34" s="294"/>
      <c r="BH34" s="294"/>
      <c r="BI34" s="294"/>
      <c r="BJ34" s="294"/>
      <c r="BK34" s="294"/>
    </row>
    <row r="35" spans="1:63" ht="12.75">
      <c r="A35" s="6"/>
      <c r="B35" s="326"/>
      <c r="C35" s="326"/>
      <c r="D35" s="326"/>
      <c r="E35" s="326"/>
      <c r="F35" s="326"/>
      <c r="G35" s="326"/>
      <c r="H35" s="326"/>
      <c r="I35" s="326"/>
      <c r="J35" s="326"/>
      <c r="K35" s="326"/>
      <c r="L35" s="326"/>
      <c r="M35" s="326"/>
      <c r="N35" s="326"/>
      <c r="O35" s="326"/>
      <c r="P35" s="326"/>
      <c r="Q35" s="326"/>
      <c r="R35" s="326"/>
      <c r="S35" s="326"/>
      <c r="T35" s="326"/>
      <c r="U35" s="326"/>
      <c r="V35" s="326"/>
      <c r="W35" s="326"/>
      <c r="X35" s="326"/>
      <c r="Y35" s="326"/>
      <c r="Z35" s="326"/>
      <c r="AA35" s="326"/>
      <c r="AB35" s="326"/>
      <c r="AC35" s="326"/>
      <c r="AD35" s="326"/>
      <c r="AE35" s="326"/>
      <c r="AF35" s="326"/>
      <c r="AG35" s="326"/>
      <c r="AH35" s="326"/>
      <c r="AI35" s="326"/>
      <c r="AJ35" s="326"/>
      <c r="AK35" s="326"/>
      <c r="AL35" s="326"/>
      <c r="AM35" s="326"/>
      <c r="AN35" s="326"/>
      <c r="AO35" s="326"/>
      <c r="AP35" s="326"/>
      <c r="AQ35" s="326"/>
      <c r="AR35" s="326"/>
      <c r="AS35" s="326" t="s">
        <v>62</v>
      </c>
      <c r="AT35" s="326"/>
      <c r="AU35" s="326"/>
      <c r="AV35" s="326"/>
      <c r="AW35" s="326"/>
      <c r="AX35" s="326"/>
      <c r="AY35" s="326"/>
      <c r="AZ35" s="326"/>
      <c r="BA35" s="326"/>
      <c r="BB35" s="326"/>
      <c r="BC35" s="294"/>
      <c r="BD35" s="294"/>
      <c r="BE35" s="294"/>
      <c r="BF35" s="294"/>
      <c r="BG35" s="294"/>
      <c r="BH35" s="294"/>
      <c r="BI35" s="294"/>
      <c r="BJ35" s="294"/>
      <c r="BK35" s="294"/>
    </row>
    <row r="36" spans="1:63" ht="12.75">
      <c r="A36" s="6"/>
      <c r="B36" s="326"/>
      <c r="C36" s="326" t="s">
        <v>134</v>
      </c>
      <c r="D36" s="326"/>
      <c r="E36" s="326"/>
      <c r="F36" s="326"/>
      <c r="G36" s="326"/>
      <c r="H36" s="326"/>
      <c r="I36" s="326"/>
      <c r="J36" s="326"/>
      <c r="K36" s="326"/>
      <c r="L36" s="294"/>
      <c r="M36" s="294"/>
      <c r="N36" s="294"/>
      <c r="O36" s="294"/>
      <c r="P36" s="294"/>
      <c r="Q36" s="294"/>
      <c r="R36" s="294"/>
      <c r="S36" s="326"/>
      <c r="T36" s="326"/>
      <c r="U36" s="326"/>
      <c r="V36" s="326"/>
      <c r="W36" s="326"/>
      <c r="X36" s="326"/>
      <c r="Y36" s="326"/>
      <c r="Z36" s="326"/>
      <c r="AA36" s="326"/>
      <c r="AB36" s="326"/>
      <c r="AC36" s="326"/>
      <c r="AD36" s="326"/>
      <c r="AE36" s="326"/>
      <c r="AF36" s="326"/>
      <c r="AG36" s="326"/>
      <c r="AH36" s="326"/>
      <c r="AI36" s="326"/>
      <c r="AJ36" s="326" t="s">
        <v>31</v>
      </c>
      <c r="AK36" s="326"/>
      <c r="AL36" s="326"/>
      <c r="AM36" s="326"/>
      <c r="AN36" s="326"/>
      <c r="AO36" s="326"/>
      <c r="AP36" s="326"/>
      <c r="AQ36" s="326"/>
      <c r="AR36" s="326"/>
      <c r="AS36" s="326"/>
      <c r="AT36" s="326"/>
      <c r="AU36" s="326"/>
      <c r="AV36" s="326"/>
      <c r="AW36" s="326"/>
      <c r="AX36" s="326"/>
      <c r="AY36" s="326"/>
      <c r="AZ36" s="326"/>
      <c r="BA36" s="326"/>
      <c r="BB36" s="326"/>
      <c r="BC36" s="294"/>
      <c r="BD36" s="294"/>
      <c r="BE36" s="294"/>
      <c r="BF36" s="294"/>
      <c r="BG36" s="294"/>
      <c r="BH36" s="294"/>
      <c r="BI36" s="294"/>
      <c r="BJ36" s="294"/>
      <c r="BK36" s="294"/>
    </row>
    <row r="37" spans="1:63" ht="12.75">
      <c r="A37" s="6"/>
      <c r="B37" s="326"/>
      <c r="C37" s="326"/>
      <c r="D37" s="326"/>
      <c r="E37" s="326"/>
      <c r="F37" s="326"/>
      <c r="G37" s="326"/>
      <c r="H37" s="326"/>
      <c r="I37" s="326"/>
      <c r="J37" s="326"/>
      <c r="K37" s="326"/>
      <c r="L37" s="294"/>
      <c r="M37" s="294"/>
      <c r="N37" s="294"/>
      <c r="O37" s="294"/>
      <c r="P37" s="294"/>
      <c r="Q37" s="294"/>
      <c r="R37" s="294"/>
      <c r="S37" s="326"/>
      <c r="T37" s="326"/>
      <c r="U37" s="326"/>
      <c r="V37" s="326"/>
      <c r="W37" s="326"/>
      <c r="X37" s="326"/>
      <c r="Y37" s="326"/>
      <c r="Z37" s="326"/>
      <c r="AA37" s="326"/>
      <c r="AB37" s="326"/>
      <c r="AC37" s="326"/>
      <c r="AD37" s="326"/>
      <c r="AE37" s="326"/>
      <c r="AF37" s="326"/>
      <c r="AG37" s="326"/>
      <c r="AH37" s="326"/>
      <c r="AI37" s="326"/>
      <c r="AJ37" s="326"/>
      <c r="AK37" s="326"/>
      <c r="AL37" s="326"/>
      <c r="AM37" s="326"/>
      <c r="AN37" s="326"/>
      <c r="AO37" s="326"/>
      <c r="AP37" s="326"/>
      <c r="AQ37" s="326"/>
      <c r="AR37" s="326"/>
      <c r="AS37" s="326"/>
      <c r="AT37" s="326"/>
      <c r="AU37" s="326"/>
      <c r="AV37" s="326"/>
      <c r="AW37" s="326"/>
      <c r="AX37" s="326"/>
      <c r="AY37" s="326"/>
      <c r="AZ37" s="326"/>
      <c r="BA37" s="326"/>
      <c r="BB37" s="326"/>
      <c r="BC37" s="294"/>
      <c r="BD37" s="294"/>
      <c r="BE37" s="294"/>
      <c r="BF37" s="294"/>
      <c r="BG37" s="294"/>
      <c r="BH37" s="294"/>
      <c r="BI37" s="294"/>
      <c r="BJ37" s="294"/>
      <c r="BK37" s="294"/>
    </row>
    <row r="38" spans="1:63" ht="12.75">
      <c r="A38" s="6"/>
      <c r="B38" s="326"/>
      <c r="C38" s="554" t="s">
        <v>135</v>
      </c>
      <c r="D38" s="465"/>
      <c r="E38" s="465"/>
      <c r="F38" s="465"/>
      <c r="G38" s="465"/>
      <c r="H38" s="465"/>
      <c r="I38" s="465"/>
      <c r="J38" s="465"/>
      <c r="K38" s="465"/>
      <c r="L38" s="465"/>
      <c r="M38" s="465"/>
      <c r="N38" s="465"/>
      <c r="O38" s="465"/>
      <c r="P38" s="465"/>
      <c r="Q38" s="294"/>
      <c r="R38" s="294"/>
      <c r="S38" s="326"/>
      <c r="T38" s="326"/>
      <c r="U38" s="326"/>
      <c r="V38" s="326"/>
      <c r="W38" s="326"/>
      <c r="X38" s="326"/>
      <c r="Y38" s="326"/>
      <c r="Z38" s="326"/>
      <c r="AA38" s="326"/>
      <c r="AB38" s="326"/>
      <c r="AC38" s="326"/>
      <c r="AD38" s="326"/>
      <c r="AE38" s="326"/>
      <c r="AF38" s="326"/>
      <c r="AG38" s="326"/>
      <c r="AH38" s="326"/>
      <c r="AI38" s="326"/>
      <c r="AJ38" s="554" t="s">
        <v>136</v>
      </c>
      <c r="AK38" s="554"/>
      <c r="AL38" s="554"/>
      <c r="AM38" s="554"/>
      <c r="AN38" s="554"/>
      <c r="AO38" s="554"/>
      <c r="AP38" s="554"/>
      <c r="AQ38" s="554"/>
      <c r="AR38" s="326"/>
      <c r="AS38" s="326"/>
      <c r="AT38" s="326"/>
      <c r="AU38" s="326"/>
      <c r="AV38" s="326"/>
      <c r="AW38" s="326"/>
      <c r="AX38" s="326"/>
      <c r="AY38" s="326"/>
      <c r="AZ38" s="326"/>
      <c r="BA38" s="326"/>
      <c r="BB38" s="326"/>
      <c r="BC38" s="294"/>
      <c r="BD38" s="294"/>
      <c r="BE38" s="294"/>
      <c r="BF38" s="294"/>
      <c r="BG38" s="294"/>
      <c r="BH38" s="294"/>
      <c r="BI38" s="294"/>
      <c r="BJ38" s="294"/>
      <c r="BK38" s="294"/>
    </row>
    <row r="39" spans="1:63" ht="12.75">
      <c r="A39" s="6"/>
      <c r="B39" s="326"/>
      <c r="C39" s="345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294"/>
      <c r="R39" s="294"/>
      <c r="S39" s="326"/>
      <c r="T39" s="326"/>
      <c r="U39" s="326"/>
      <c r="V39" s="326"/>
      <c r="W39" s="326"/>
      <c r="X39" s="326"/>
      <c r="Y39" s="326"/>
      <c r="Z39" s="326"/>
      <c r="AA39" s="326"/>
      <c r="AB39" s="326"/>
      <c r="AC39" s="326"/>
      <c r="AD39" s="326"/>
      <c r="AE39" s="326"/>
      <c r="AF39" s="326"/>
      <c r="AG39" s="326"/>
      <c r="AH39" s="326"/>
      <c r="AI39" s="326"/>
      <c r="AJ39" s="345"/>
      <c r="AK39" s="345"/>
      <c r="AL39" s="345"/>
      <c r="AM39" s="345"/>
      <c r="AN39" s="345"/>
      <c r="AO39" s="345"/>
      <c r="AP39" s="345"/>
      <c r="AQ39" s="345"/>
      <c r="AR39" s="326"/>
      <c r="AS39" s="326"/>
      <c r="AT39" s="326"/>
      <c r="AU39" s="326"/>
      <c r="AV39" s="326"/>
      <c r="AW39" s="326"/>
      <c r="AX39" s="326"/>
      <c r="AY39" s="326"/>
      <c r="AZ39" s="326"/>
      <c r="BA39" s="326"/>
      <c r="BB39" s="326"/>
      <c r="BC39" s="294"/>
      <c r="BD39" s="294"/>
      <c r="BE39" s="294"/>
      <c r="BF39" s="294"/>
      <c r="BG39" s="294"/>
      <c r="BH39" s="294"/>
      <c r="BI39" s="294"/>
      <c r="BJ39" s="294"/>
      <c r="BK39" s="294"/>
    </row>
    <row r="40" spans="1:63" ht="12.75">
      <c r="A40" s="6"/>
      <c r="B40" s="326"/>
      <c r="C40" s="326" t="s">
        <v>139</v>
      </c>
      <c r="D40" s="326"/>
      <c r="E40" s="326"/>
      <c r="F40" s="326"/>
      <c r="G40" s="326"/>
      <c r="H40" s="326"/>
      <c r="I40" s="326"/>
      <c r="J40" s="326"/>
      <c r="K40" s="326"/>
      <c r="L40" s="294"/>
      <c r="M40" s="294"/>
      <c r="N40" s="294"/>
      <c r="O40" s="294"/>
      <c r="P40" s="294"/>
      <c r="Q40" s="294"/>
      <c r="R40" s="294"/>
      <c r="S40" s="326"/>
      <c r="T40" s="326"/>
      <c r="U40" s="326"/>
      <c r="V40" s="326"/>
      <c r="W40" s="326"/>
      <c r="X40" s="326"/>
      <c r="Y40" s="326"/>
      <c r="Z40" s="326"/>
      <c r="AA40" s="326"/>
      <c r="AB40" s="326"/>
      <c r="AC40" s="326"/>
      <c r="AD40" s="326"/>
      <c r="AE40" s="326"/>
      <c r="AF40" s="326"/>
      <c r="AG40" s="326"/>
      <c r="AH40" s="326"/>
      <c r="AI40" s="326"/>
      <c r="AJ40" s="326" t="s">
        <v>140</v>
      </c>
      <c r="AK40" s="326"/>
      <c r="AL40" s="326"/>
      <c r="AM40" s="326"/>
      <c r="AN40" s="326"/>
      <c r="AO40" s="326"/>
      <c r="AP40" s="326"/>
      <c r="AQ40" s="326"/>
      <c r="AR40" s="326"/>
      <c r="AS40" s="326"/>
      <c r="AT40" s="326"/>
      <c r="AU40" s="326"/>
      <c r="AV40" s="326"/>
      <c r="AW40" s="326"/>
      <c r="AX40" s="326"/>
      <c r="AY40" s="326"/>
      <c r="AZ40" s="326"/>
      <c r="BA40" s="326"/>
      <c r="BB40" s="326"/>
      <c r="BC40" s="294"/>
      <c r="BD40" s="294"/>
      <c r="BE40" s="294"/>
      <c r="BF40" s="294"/>
      <c r="BG40" s="294"/>
      <c r="BH40" s="294"/>
      <c r="BI40" s="294"/>
      <c r="BJ40" s="294"/>
      <c r="BK40" s="294"/>
    </row>
    <row r="41" spans="1:63" ht="12.75">
      <c r="A41" s="6"/>
      <c r="B41" s="326"/>
      <c r="C41" s="326"/>
      <c r="D41" s="326"/>
      <c r="E41" s="326"/>
      <c r="F41" s="326"/>
      <c r="G41" s="326"/>
      <c r="H41" s="326"/>
      <c r="I41" s="326"/>
      <c r="J41" s="326"/>
      <c r="K41" s="326"/>
      <c r="L41" s="294"/>
      <c r="M41" s="294"/>
      <c r="N41" s="294"/>
      <c r="O41" s="294"/>
      <c r="P41" s="294"/>
      <c r="Q41" s="294"/>
      <c r="R41" s="294"/>
      <c r="S41" s="326"/>
      <c r="T41" s="326"/>
      <c r="U41" s="326"/>
      <c r="V41" s="326"/>
      <c r="W41" s="326"/>
      <c r="X41" s="326"/>
      <c r="Y41" s="326"/>
      <c r="Z41" s="326"/>
      <c r="AA41" s="326"/>
      <c r="AB41" s="326"/>
      <c r="AC41" s="326"/>
      <c r="AD41" s="326"/>
      <c r="AE41" s="326"/>
      <c r="AF41" s="326"/>
      <c r="AG41" s="326"/>
      <c r="AH41" s="326"/>
      <c r="AI41" s="326"/>
      <c r="AJ41" s="326"/>
      <c r="AK41" s="326"/>
      <c r="AL41" s="326"/>
      <c r="AM41" s="326"/>
      <c r="AN41" s="326"/>
      <c r="AO41" s="326"/>
      <c r="AP41" s="326"/>
      <c r="AQ41" s="326"/>
      <c r="AR41" s="326"/>
      <c r="AS41" s="326"/>
      <c r="AT41" s="326"/>
      <c r="AU41" s="326"/>
      <c r="AV41" s="326"/>
      <c r="AW41" s="326"/>
      <c r="AX41" s="326"/>
      <c r="AY41" s="326"/>
      <c r="AZ41" s="326"/>
      <c r="BA41" s="326"/>
      <c r="BB41" s="326"/>
      <c r="BC41" s="294"/>
      <c r="BD41" s="294"/>
      <c r="BE41" s="294"/>
      <c r="BF41" s="294"/>
      <c r="BG41" s="294"/>
      <c r="BH41" s="294"/>
      <c r="BI41" s="294"/>
      <c r="BJ41" s="294"/>
      <c r="BK41" s="294"/>
    </row>
    <row r="42" spans="1:63" ht="12.75">
      <c r="A42" s="6"/>
      <c r="B42" s="326"/>
      <c r="C42" s="326" t="s">
        <v>137</v>
      </c>
      <c r="D42" s="326"/>
      <c r="E42" s="326"/>
      <c r="F42" s="326"/>
      <c r="G42" s="326"/>
      <c r="H42" s="326"/>
      <c r="I42" s="326"/>
      <c r="J42" s="326"/>
      <c r="K42" s="326"/>
      <c r="L42" s="294"/>
      <c r="M42" s="294"/>
      <c r="N42" s="294"/>
      <c r="O42" s="294"/>
      <c r="P42" s="294"/>
      <c r="Q42" s="294"/>
      <c r="R42" s="294"/>
      <c r="S42" s="326"/>
      <c r="T42" s="326"/>
      <c r="U42" s="326"/>
      <c r="V42" s="326"/>
      <c r="W42" s="326"/>
      <c r="X42" s="326"/>
      <c r="Y42" s="326"/>
      <c r="Z42" s="326"/>
      <c r="AA42" s="326"/>
      <c r="AB42" s="326"/>
      <c r="AC42" s="326"/>
      <c r="AD42" s="326"/>
      <c r="AE42" s="326"/>
      <c r="AF42" s="326"/>
      <c r="AG42" s="326"/>
      <c r="AH42" s="326"/>
      <c r="AI42" s="326"/>
      <c r="AJ42" s="326" t="s">
        <v>217</v>
      </c>
      <c r="AK42" s="326"/>
      <c r="AL42" s="326"/>
      <c r="AM42" s="326"/>
      <c r="AN42" s="326"/>
      <c r="AO42" s="326"/>
      <c r="AP42" s="326"/>
      <c r="AQ42" s="326"/>
      <c r="AR42" s="326"/>
      <c r="AS42" s="326"/>
      <c r="AT42" s="326"/>
      <c r="AU42" s="326"/>
      <c r="AV42" s="326"/>
      <c r="AW42" s="326"/>
      <c r="AX42" s="326"/>
      <c r="AY42" s="326"/>
      <c r="AZ42" s="326"/>
      <c r="BA42" s="326"/>
      <c r="BB42" s="326"/>
      <c r="BC42" s="294"/>
      <c r="BD42" s="294"/>
      <c r="BE42" s="294"/>
      <c r="BF42" s="294"/>
      <c r="BG42" s="294"/>
      <c r="BH42" s="294"/>
      <c r="BI42" s="294"/>
      <c r="BJ42" s="294"/>
      <c r="BK42" s="294"/>
    </row>
    <row r="43" spans="2:63" ht="12.75">
      <c r="B43" s="294"/>
      <c r="C43" s="326"/>
      <c r="D43" s="326"/>
      <c r="E43" s="326"/>
      <c r="F43" s="326"/>
      <c r="G43" s="326"/>
      <c r="H43" s="326"/>
      <c r="I43" s="326"/>
      <c r="J43" s="326"/>
      <c r="K43" s="326"/>
      <c r="L43" s="294"/>
      <c r="M43" s="294"/>
      <c r="N43" s="294"/>
      <c r="O43" s="294"/>
      <c r="P43" s="294"/>
      <c r="Q43" s="294"/>
      <c r="R43" s="294"/>
      <c r="S43" s="326"/>
      <c r="T43" s="326"/>
      <c r="U43" s="326"/>
      <c r="V43" s="326"/>
      <c r="W43" s="326"/>
      <c r="X43" s="326"/>
      <c r="Y43" s="326"/>
      <c r="Z43" s="326"/>
      <c r="AA43" s="326"/>
      <c r="AB43" s="326"/>
      <c r="AC43" s="326"/>
      <c r="AD43" s="326"/>
      <c r="AE43" s="326"/>
      <c r="AF43" s="326"/>
      <c r="AG43" s="326"/>
      <c r="AH43" s="326"/>
      <c r="AI43" s="326"/>
      <c r="AJ43" s="326"/>
      <c r="AK43" s="326"/>
      <c r="AL43" s="326"/>
      <c r="AM43" s="326"/>
      <c r="AN43" s="326"/>
      <c r="AO43" s="326"/>
      <c r="AP43" s="326"/>
      <c r="AQ43" s="326"/>
      <c r="AR43" s="294"/>
      <c r="AS43" s="294"/>
      <c r="AT43" s="294"/>
      <c r="AU43" s="294"/>
      <c r="AV43" s="294"/>
      <c r="AW43" s="294"/>
      <c r="AX43" s="294"/>
      <c r="AY43" s="294"/>
      <c r="AZ43" s="294"/>
      <c r="BA43" s="294"/>
      <c r="BB43" s="294"/>
      <c r="BC43" s="294"/>
      <c r="BD43" s="294"/>
      <c r="BE43" s="294"/>
      <c r="BF43" s="294"/>
      <c r="BG43" s="294"/>
      <c r="BH43" s="294"/>
      <c r="BI43" s="294"/>
      <c r="BJ43" s="294"/>
      <c r="BK43" s="294"/>
    </row>
    <row r="44" spans="2:63" ht="12.75">
      <c r="B44" s="294"/>
      <c r="C44" s="326" t="s">
        <v>138</v>
      </c>
      <c r="D44" s="326"/>
      <c r="E44" s="326"/>
      <c r="F44" s="326"/>
      <c r="G44" s="326"/>
      <c r="H44" s="326"/>
      <c r="I44" s="326"/>
      <c r="J44" s="326"/>
      <c r="K44" s="326"/>
      <c r="L44" s="294"/>
      <c r="M44" s="294"/>
      <c r="N44" s="294"/>
      <c r="O44" s="294"/>
      <c r="P44" s="294"/>
      <c r="Q44" s="294"/>
      <c r="R44" s="294"/>
      <c r="S44" s="326"/>
      <c r="T44" s="326"/>
      <c r="U44" s="326"/>
      <c r="V44" s="326"/>
      <c r="W44" s="326"/>
      <c r="X44" s="326"/>
      <c r="Y44" s="326"/>
      <c r="Z44" s="326"/>
      <c r="AA44" s="326"/>
      <c r="AB44" s="326"/>
      <c r="AC44" s="326"/>
      <c r="AD44" s="326"/>
      <c r="AE44" s="326"/>
      <c r="AF44" s="326"/>
      <c r="AG44" s="326"/>
      <c r="AH44" s="326"/>
      <c r="AI44" s="326"/>
      <c r="AJ44" s="326" t="s">
        <v>218</v>
      </c>
      <c r="AK44" s="326"/>
      <c r="AL44" s="326"/>
      <c r="AM44" s="326"/>
      <c r="AN44" s="326"/>
      <c r="AO44" s="326"/>
      <c r="AP44" s="326"/>
      <c r="AQ44" s="326"/>
      <c r="AR44" s="294"/>
      <c r="AS44" s="294"/>
      <c r="AT44" s="294"/>
      <c r="AU44" s="294"/>
      <c r="AV44" s="294"/>
      <c r="AW44" s="294"/>
      <c r="AX44" s="294"/>
      <c r="AY44" s="294"/>
      <c r="AZ44" s="294"/>
      <c r="BA44" s="294"/>
      <c r="BB44" s="294"/>
      <c r="BC44" s="294"/>
      <c r="BD44" s="294"/>
      <c r="BE44" s="294"/>
      <c r="BF44" s="294"/>
      <c r="BG44" s="294"/>
      <c r="BH44" s="294"/>
      <c r="BI44" s="294"/>
      <c r="BJ44" s="294"/>
      <c r="BK44" s="294"/>
    </row>
    <row r="45" spans="2:63" ht="12.75">
      <c r="B45" s="294"/>
      <c r="C45" s="326"/>
      <c r="D45" s="326"/>
      <c r="E45" s="326"/>
      <c r="F45" s="326"/>
      <c r="G45" s="326"/>
      <c r="H45" s="326"/>
      <c r="I45" s="326"/>
      <c r="J45" s="326"/>
      <c r="K45" s="326"/>
      <c r="L45" s="294"/>
      <c r="M45" s="294"/>
      <c r="N45" s="294"/>
      <c r="O45" s="294"/>
      <c r="P45" s="294"/>
      <c r="Q45" s="294"/>
      <c r="R45" s="294"/>
      <c r="S45" s="326"/>
      <c r="T45" s="326"/>
      <c r="U45" s="326"/>
      <c r="V45" s="326"/>
      <c r="W45" s="326"/>
      <c r="X45" s="326"/>
      <c r="Y45" s="326"/>
      <c r="Z45" s="326"/>
      <c r="AA45" s="326"/>
      <c r="AB45" s="326"/>
      <c r="AC45" s="326"/>
      <c r="AD45" s="326"/>
      <c r="AE45" s="326"/>
      <c r="AF45" s="326"/>
      <c r="AG45" s="326"/>
      <c r="AH45" s="326"/>
      <c r="AI45" s="326"/>
      <c r="AJ45" s="326"/>
      <c r="AK45" s="326"/>
      <c r="AL45" s="326"/>
      <c r="AM45" s="326"/>
      <c r="AN45" s="326"/>
      <c r="AO45" s="326"/>
      <c r="AP45" s="326"/>
      <c r="AQ45" s="326"/>
      <c r="AR45" s="326"/>
      <c r="AS45" s="294"/>
      <c r="AT45" s="294"/>
      <c r="AU45" s="294"/>
      <c r="AV45" s="294"/>
      <c r="AW45" s="294"/>
      <c r="AX45" s="294"/>
      <c r="AY45" s="294"/>
      <c r="AZ45" s="294"/>
      <c r="BA45" s="294"/>
      <c r="BB45" s="294"/>
      <c r="BC45" s="294"/>
      <c r="BD45" s="294"/>
      <c r="BE45" s="294"/>
      <c r="BF45" s="294"/>
      <c r="BG45" s="294"/>
      <c r="BH45" s="294"/>
      <c r="BI45" s="294"/>
      <c r="BJ45" s="294"/>
      <c r="BK45" s="294"/>
    </row>
    <row r="46" spans="2:63" ht="12.75">
      <c r="B46" s="294"/>
      <c r="C46" s="326"/>
      <c r="D46" s="326"/>
      <c r="E46" s="326"/>
      <c r="F46" s="326"/>
      <c r="G46" s="326"/>
      <c r="H46" s="326"/>
      <c r="I46" s="326"/>
      <c r="J46" s="326"/>
      <c r="K46" s="326"/>
      <c r="L46" s="294"/>
      <c r="M46" s="294"/>
      <c r="N46" s="294"/>
      <c r="O46" s="294"/>
      <c r="P46" s="294"/>
      <c r="Q46" s="294"/>
      <c r="R46" s="294"/>
      <c r="S46" s="326"/>
      <c r="T46" s="326"/>
      <c r="U46" s="326"/>
      <c r="V46" s="326"/>
      <c r="W46" s="326"/>
      <c r="X46" s="326"/>
      <c r="Y46" s="326"/>
      <c r="Z46" s="326"/>
      <c r="AA46" s="326"/>
      <c r="AB46" s="326"/>
      <c r="AC46" s="326"/>
      <c r="AD46" s="326"/>
      <c r="AE46" s="326"/>
      <c r="AF46" s="326"/>
      <c r="AG46" s="326"/>
      <c r="AH46" s="326"/>
      <c r="AI46" s="326"/>
      <c r="AJ46" s="326"/>
      <c r="AK46" s="326"/>
      <c r="AL46" s="326"/>
      <c r="AM46" s="326"/>
      <c r="AN46" s="326"/>
      <c r="AO46" s="326"/>
      <c r="AP46" s="326"/>
      <c r="AQ46" s="326"/>
      <c r="AR46" s="326"/>
      <c r="AS46" s="294"/>
      <c r="AT46" s="294"/>
      <c r="AU46" s="294"/>
      <c r="AV46" s="294"/>
      <c r="AW46" s="294"/>
      <c r="AX46" s="294"/>
      <c r="AY46" s="294"/>
      <c r="AZ46" s="294"/>
      <c r="BA46" s="294"/>
      <c r="BB46" s="294"/>
      <c r="BC46" s="294"/>
      <c r="BD46" s="294"/>
      <c r="BE46" s="294"/>
      <c r="BF46" s="294"/>
      <c r="BG46" s="294"/>
      <c r="BH46" s="294"/>
      <c r="BI46" s="294"/>
      <c r="BJ46" s="294"/>
      <c r="BK46" s="294"/>
    </row>
  </sheetData>
  <sheetProtection selectLockedCells="1" selectUnlockedCells="1"/>
  <mergeCells count="118">
    <mergeCell ref="V31:W31"/>
    <mergeCell ref="E22:J22"/>
    <mergeCell ref="K22:R22"/>
    <mergeCell ref="AR22:AU22"/>
    <mergeCell ref="M30:U30"/>
    <mergeCell ref="V30:W30"/>
    <mergeCell ref="X30:Y30"/>
    <mergeCell ref="AV22:AX22"/>
    <mergeCell ref="B26:L26"/>
    <mergeCell ref="M26:Y26"/>
    <mergeCell ref="B22:D22"/>
    <mergeCell ref="S22:V22"/>
    <mergeCell ref="C38:P38"/>
    <mergeCell ref="K29:L29"/>
    <mergeCell ref="AJ38:AQ38"/>
    <mergeCell ref="X28:Y28"/>
    <mergeCell ref="K30:L30"/>
    <mergeCell ref="V27:W27"/>
    <mergeCell ref="V29:W29"/>
    <mergeCell ref="I28:J28"/>
    <mergeCell ref="K28:L28"/>
    <mergeCell ref="M29:U29"/>
    <mergeCell ref="M28:U28"/>
    <mergeCell ref="I30:J30"/>
    <mergeCell ref="Z28:AH28"/>
    <mergeCell ref="AI28:AJ28"/>
    <mergeCell ref="AK28:AL28"/>
    <mergeCell ref="X31:Y31"/>
    <mergeCell ref="Z30:AH30"/>
    <mergeCell ref="X29:Y29"/>
    <mergeCell ref="M31:U31"/>
    <mergeCell ref="Z31:AH31"/>
    <mergeCell ref="AI31:AJ31"/>
    <mergeCell ref="B29:H29"/>
    <mergeCell ref="B28:H28"/>
    <mergeCell ref="AM27:BB27"/>
    <mergeCell ref="Z27:AH27"/>
    <mergeCell ref="AK31:AL31"/>
    <mergeCell ref="Z29:AH29"/>
    <mergeCell ref="AI29:AJ29"/>
    <mergeCell ref="AK29:AL29"/>
    <mergeCell ref="AI30:AJ30"/>
    <mergeCell ref="AK30:AL30"/>
    <mergeCell ref="AR23:AU23"/>
    <mergeCell ref="AI27:AJ27"/>
    <mergeCell ref="AK27:AL27"/>
    <mergeCell ref="AE23:AI23"/>
    <mergeCell ref="AV23:AX23"/>
    <mergeCell ref="I29:J29"/>
    <mergeCell ref="V28:W28"/>
    <mergeCell ref="AM28:BB31"/>
    <mergeCell ref="I31:J31"/>
    <mergeCell ref="K31:L31"/>
    <mergeCell ref="S23:V23"/>
    <mergeCell ref="W23:AD23"/>
    <mergeCell ref="B23:D23"/>
    <mergeCell ref="B27:H27"/>
    <mergeCell ref="E23:J23"/>
    <mergeCell ref="Q23:R23"/>
    <mergeCell ref="M23:P23"/>
    <mergeCell ref="Z26:AL26"/>
    <mergeCell ref="AJ23:AQ23"/>
    <mergeCell ref="AM26:BA26"/>
    <mergeCell ref="AR21:AU21"/>
    <mergeCell ref="AV21:AX21"/>
    <mergeCell ref="S21:V21"/>
    <mergeCell ref="B20:D20"/>
    <mergeCell ref="B21:D21"/>
    <mergeCell ref="E20:J20"/>
    <mergeCell ref="AV20:AX20"/>
    <mergeCell ref="L20:Q20"/>
    <mergeCell ref="E21:J21"/>
    <mergeCell ref="L21:Q21"/>
    <mergeCell ref="AB3:AF3"/>
    <mergeCell ref="B10:L10"/>
    <mergeCell ref="B12:R12"/>
    <mergeCell ref="S3:W3"/>
    <mergeCell ref="AJ21:AQ21"/>
    <mergeCell ref="W21:AD21"/>
    <mergeCell ref="K19:R19"/>
    <mergeCell ref="S19:V19"/>
    <mergeCell ref="S20:V20"/>
    <mergeCell ref="W20:AD20"/>
    <mergeCell ref="B2:BB2"/>
    <mergeCell ref="C3:F3"/>
    <mergeCell ref="G3:J3"/>
    <mergeCell ref="K3:N3"/>
    <mergeCell ref="O3:R3"/>
    <mergeCell ref="AR20:AU20"/>
    <mergeCell ref="X3:AA3"/>
    <mergeCell ref="B16:AX16"/>
    <mergeCell ref="S18:V18"/>
    <mergeCell ref="W18:AD18"/>
    <mergeCell ref="BL3:BL4"/>
    <mergeCell ref="AX3:BB3"/>
    <mergeCell ref="BC3:BD3"/>
    <mergeCell ref="AP3:AS3"/>
    <mergeCell ref="AT3:AW3"/>
    <mergeCell ref="AG3:AJ3"/>
    <mergeCell ref="AK3:AO3"/>
    <mergeCell ref="BK3:BK4"/>
    <mergeCell ref="W22:AD22"/>
    <mergeCell ref="AE22:AI22"/>
    <mergeCell ref="AJ22:AQ22"/>
    <mergeCell ref="E18:J18"/>
    <mergeCell ref="K18:R18"/>
    <mergeCell ref="AE18:AI19"/>
    <mergeCell ref="E19:J19"/>
    <mergeCell ref="AE20:AI20"/>
    <mergeCell ref="AE21:AI21"/>
    <mergeCell ref="AJ20:AQ20"/>
    <mergeCell ref="B18:D19"/>
    <mergeCell ref="AV18:AX18"/>
    <mergeCell ref="AR18:AU18"/>
    <mergeCell ref="AR19:AX19"/>
    <mergeCell ref="AJ18:AQ18"/>
    <mergeCell ref="AJ19:AQ19"/>
    <mergeCell ref="W19:AD19"/>
  </mergeCells>
  <printOptions/>
  <pageMargins left="0.7875" right="0.7875" top="1.025" bottom="1.025" header="0.7875" footer="0.7875"/>
  <pageSetup horizontalDpi="300" verticalDpi="300" orientation="landscape" paperSize="9" scale="55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Кафедра экологии и биологии</dc:creator>
  <cp:keywords/>
  <dc:description/>
  <cp:lastModifiedBy>Учебно-методическое управление (СПО)</cp:lastModifiedBy>
  <cp:lastPrinted>2019-04-02T07:09:01Z</cp:lastPrinted>
  <dcterms:created xsi:type="dcterms:W3CDTF">2011-05-10T21:38:52Z</dcterms:created>
  <dcterms:modified xsi:type="dcterms:W3CDTF">2019-04-03T04:56:48Z</dcterms:modified>
  <cp:category/>
  <cp:version/>
  <cp:contentType/>
  <cp:contentStatus/>
</cp:coreProperties>
</file>